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/>
  </bookViews>
  <sheets>
    <sheet name="итоговый вариант" sheetId="8" r:id="rId1"/>
  </sheets>
  <definedNames>
    <definedName name="_xlnm._FilterDatabase" localSheetId="0" hidden="1">'итоговый вариант'!$A$6:$E$90</definedName>
    <definedName name="_xlnm.Print_Titles" localSheetId="0">'итоговый вариант'!$4:$5</definedName>
    <definedName name="_xlnm.Print_Area" localSheetId="0">'итоговый вариант'!$A$1:$M$94</definedName>
  </definedNames>
  <calcPr calcId="145621"/>
</workbook>
</file>

<file path=xl/calcChain.xml><?xml version="1.0" encoding="utf-8"?>
<calcChain xmlns="http://schemas.openxmlformats.org/spreadsheetml/2006/main">
  <c r="B35" i="8" l="1"/>
  <c r="B7" i="8" s="1"/>
  <c r="B53" i="8"/>
  <c r="D75" i="8" l="1"/>
  <c r="E75" i="8"/>
  <c r="C75" i="8"/>
  <c r="D65" i="8"/>
  <c r="E65" i="8"/>
  <c r="C65" i="8"/>
  <c r="D57" i="8"/>
  <c r="E57" i="8"/>
  <c r="C57" i="8"/>
  <c r="D53" i="8"/>
  <c r="E53" i="8"/>
  <c r="C53" i="8"/>
  <c r="D40" i="8"/>
  <c r="E40" i="8"/>
  <c r="C40" i="8"/>
  <c r="D36" i="8"/>
  <c r="E36" i="8"/>
  <c r="C36" i="8"/>
  <c r="C9" i="8"/>
  <c r="D23" i="8"/>
  <c r="E23" i="8"/>
  <c r="C23" i="8"/>
  <c r="D21" i="8"/>
  <c r="E21" i="8"/>
  <c r="C21" i="8"/>
  <c r="E13" i="8"/>
  <c r="D13" i="8"/>
  <c r="C13" i="8"/>
  <c r="D10" i="8"/>
  <c r="E10" i="8" s="1"/>
  <c r="M31" i="8" l="1"/>
  <c r="M30" i="8" s="1"/>
  <c r="M34" i="8"/>
  <c r="M33" i="8"/>
  <c r="M73" i="8"/>
  <c r="M67" i="8" s="1"/>
  <c r="M55" i="8"/>
  <c r="M89" i="8"/>
  <c r="M86" i="8"/>
  <c r="M75" i="8"/>
  <c r="M65" i="8"/>
  <c r="M63" i="8"/>
  <c r="M61" i="8"/>
  <c r="M57" i="8"/>
  <c r="M53" i="8"/>
  <c r="M40" i="8"/>
  <c r="M36" i="8"/>
  <c r="M28" i="8"/>
  <c r="M23" i="8"/>
  <c r="M21" i="8"/>
  <c r="M13" i="8"/>
  <c r="M9" i="8"/>
  <c r="M32" i="8" l="1"/>
  <c r="M8" i="8" s="1"/>
  <c r="M74" i="8"/>
  <c r="M56" i="8"/>
  <c r="M35" i="8"/>
  <c r="M7" i="8" l="1"/>
  <c r="C63" i="8"/>
  <c r="D63" i="8"/>
  <c r="E63" i="8"/>
  <c r="D9" i="8"/>
  <c r="E9" i="8"/>
  <c r="C32" i="8"/>
  <c r="D32" i="8"/>
  <c r="E32" i="8"/>
  <c r="B31" i="8"/>
  <c r="C61" i="8" l="1"/>
  <c r="D61" i="8"/>
  <c r="E61" i="8"/>
  <c r="B61" i="8"/>
  <c r="C30" i="8"/>
  <c r="D30" i="8"/>
  <c r="E30" i="8"/>
  <c r="C28" i="8"/>
  <c r="D28" i="8"/>
  <c r="E28" i="8"/>
  <c r="C8" i="8" l="1"/>
  <c r="E8" i="8"/>
  <c r="D8" i="8"/>
  <c r="D89" i="8"/>
  <c r="E89" i="8"/>
  <c r="C89" i="8"/>
  <c r="D86" i="8"/>
  <c r="E86" i="8"/>
  <c r="C86" i="8"/>
  <c r="D67" i="8"/>
  <c r="E67" i="8"/>
  <c r="C67" i="8"/>
  <c r="C56" i="8" l="1"/>
  <c r="E56" i="8"/>
  <c r="D56" i="8"/>
  <c r="D35" i="8"/>
  <c r="E74" i="8"/>
  <c r="E35" i="8"/>
  <c r="C35" i="8"/>
  <c r="C74" i="8"/>
  <c r="D74" i="8"/>
  <c r="D7" i="8" l="1"/>
  <c r="E7" i="8"/>
  <c r="C7" i="8"/>
</calcChain>
</file>

<file path=xl/sharedStrings.xml><?xml version="1.0" encoding="utf-8"?>
<sst xmlns="http://schemas.openxmlformats.org/spreadsheetml/2006/main" count="292" uniqueCount="256">
  <si>
    <t>Наименование государственной программы, подпрограммы, основного мероприятия, мероприятия</t>
  </si>
  <si>
    <t>2022 год (план)</t>
  </si>
  <si>
    <t>Государственная программа Пермского края «Градостроительная и жилищная политика, создание условий для комфортной городской среды»</t>
  </si>
  <si>
    <t>Подпрограмма 1.  «Повышение безопасности и комфортности проживания граждан в жилищном фонде Пермского края»</t>
  </si>
  <si>
    <t>Основное мероприятие 1.1. «Капитальный ремонт и модернизация жилищного фонда»</t>
  </si>
  <si>
    <t>Мероприятие 1.1.1. «Обеспечение деятельности некоммерческой организации «Фонд капитального ремонта общего имущества в многоквартирных домах в Пермском крае»</t>
  </si>
  <si>
    <t>Основное мероприятие 1.2. «Мероприятия по ликвидации последствий техногенной аварии на руднике БКПРУ-1 ПАО «Уралкалий», г. Березники, Пермский край»</t>
  </si>
  <si>
    <t>Мероприятие 1.2.1.«Реализация мероприятий по переселению граждан из жилищного фонда, признанного непригодным для проживания вследствие техногенной аварии на руднике БКПРУ-1 ПАО «Уралкалий», г. Березники, Пермский край</t>
  </si>
  <si>
    <t>Мероприятие 1.2.1.1. «Предоставление  социальной выплаты гражданам, переселяемым из  жилищного фонда, признанного непригодным для проживания вследствие техногенной аварии на руднике БКПРУ-1 ПАО «Уралкалий», г. Березники, Пермский край»</t>
  </si>
  <si>
    <t>Мероприятие 1.2.1.2. «Предоставление дополнительной социальной выплаты гражданам, переселяемым из жилых помещений общей площадью более 72 кв. м, находящихся в жилищном фонде, признанном непригодным для проживания вследствие техногенной аварии на руднике БКПРУ-1 ПАО «Уралкалий", г. Березники, Пермский край»</t>
  </si>
  <si>
    <t>Основное мероприятие 1.3. «Мероприятия по переселению граждан из аварийного жилищного фонда»</t>
  </si>
  <si>
    <t>Основное мероприятие 1.5 «Защита прав участников долевого строительства и достройка «проблемных» объектов долевого строительства»</t>
  </si>
  <si>
    <t>Основное мероприятие 1.6 «Обеспечение выполнения функций в сфере жилищной политики»</t>
  </si>
  <si>
    <t>Мероприятие 1.6.1 «Обеспечение деятельности (оказание услуг, выполнение работ) государственных учреждений (организаций)»</t>
  </si>
  <si>
    <t>Основное мероприятие 1.7 «Федеральный проект «Обеспечение устойчивого сокращения непригодного для проживания жилищного фонда»</t>
  </si>
  <si>
    <t>Мероприятие 1.7.1 «Обеспечение устойчивого сокращения непригодного для проживания жилого фонда»</t>
  </si>
  <si>
    <t>Подпрограмма 2. «Градостроительная деятельность и развитие инфраструктуры в Пермском крае»</t>
  </si>
  <si>
    <t>Основное мероприятие 2.3 «Федеральный проект «Чистая вода»</t>
  </si>
  <si>
    <t>Мероприятие 2.3.1 «Строительство и реконструкция (модернизация) объектов питьевого водоснабжения»</t>
  </si>
  <si>
    <t>Подпрограмма 3. «Формирование комфортной городской среды»</t>
  </si>
  <si>
    <t>Основное мероприятие 3.2 «Содействие обустройству мест массового отдыха населения (городских парков)»</t>
  </si>
  <si>
    <t>Мероприятие 3.2.1 «Поддержка обустройства мест массового отдыха населения (городских парков)»</t>
  </si>
  <si>
    <t>Основное мероприятие 3.3. «Комплексное  благоустройство»</t>
  </si>
  <si>
    <t>Подпрограмма 4. «Повышение эффективности градостроительной деятельности»</t>
  </si>
  <si>
    <t>Основное мероприятие 4.1. «Обеспечение выполнения функций в сфере градостроительства, архитектуры и ЖКХ», в том числе</t>
  </si>
  <si>
    <t>Основное мероприятие 4.2. «Осуществление государственного строительного надзора»</t>
  </si>
  <si>
    <t>Основное мероприятие 4.3. «Осуществление лицензирования деятельности по управлению многоквартирными домами»</t>
  </si>
  <si>
    <t>Мероприятие 4.3.1. «Мероприятия по осуществлению лицензирования деятельности по управлению многоквартирными домами»</t>
  </si>
  <si>
    <t>Основное мероприятие 2.1. «Развитие градостроительной деятельности»</t>
  </si>
  <si>
    <t xml:space="preserve">Мероприятие 1.1.3.1.
«Капитальный ремонт общего имущества в многоквартирном доме (г. Краснокамск, ул. Декабристов, 25)»
</t>
  </si>
  <si>
    <t>Мероприятие 4.2.2. «Проведение судебно-оценочных экспертиз»</t>
  </si>
  <si>
    <t>Мероприятие 4.2.1. «Мероприятия по обеспечению проведения исследований, обследований, лабораторных и иных испытаний, необходимых при осуществлении государственного строительного надзора»</t>
  </si>
  <si>
    <t>Мероприятие 3.1.1 «Поддержка муниципальных программ формирования современной городской среды (расходы не софинансируемые из федерального бюджета)»</t>
  </si>
  <si>
    <t>Основное мероприятие 3.1 «Поддержка муниципальных программ формирования современной городской среды»</t>
  </si>
  <si>
    <t>Мероприятие 1.3.1. «Мероприятия по расселению жилищного фонда на территории Пермского края, признанного аварийным после 1 января 2017 г.»</t>
  </si>
  <si>
    <t>2020 год</t>
  </si>
  <si>
    <t>2021 год</t>
  </si>
  <si>
    <t>2022 год</t>
  </si>
  <si>
    <t>Единица измерения</t>
  </si>
  <si>
    <t>тыс. кв. м</t>
  </si>
  <si>
    <t>чел</t>
  </si>
  <si>
    <t>Доля муниципальных образований Пермского края, обеспеченных программами комплексного развития социальной инфраструктуры</t>
  </si>
  <si>
    <t>%</t>
  </si>
  <si>
    <t>Доля муниципальных образований Пермского края, имеющих утвержденные нормативы градостроительного проектирования</t>
  </si>
  <si>
    <t>м</t>
  </si>
  <si>
    <t>км</t>
  </si>
  <si>
    <t>Доля населения Пермского края, обеспеченного качественной питьевой водой из систем централизованного водоснабжения</t>
  </si>
  <si>
    <t>ед.</t>
  </si>
  <si>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Доля городского населения Пермского края, обеспеченного качественной питьевой водой из систем централизованного водоснабжения</t>
    </r>
  </si>
  <si>
    <t>(тыс. рублей)</t>
  </si>
  <si>
    <t>5777
(0)</t>
  </si>
  <si>
    <t>2023 год</t>
  </si>
  <si>
    <t>2024 год</t>
  </si>
  <si>
    <t>133,10
(0)</t>
  </si>
  <si>
    <t>14022
(0)</t>
  </si>
  <si>
    <t>29,93
(0)</t>
  </si>
  <si>
    <t>54,2
(0)</t>
  </si>
  <si>
    <t>49,2
(0)</t>
  </si>
  <si>
    <t>59,2
(0)</t>
  </si>
  <si>
    <t>80,0
(0)</t>
  </si>
  <si>
    <t>Количество проведенных государственных экспертиз проектной документации и (или) результатов инженерных изысканий</t>
  </si>
  <si>
    <t>63
(0)</t>
  </si>
  <si>
    <t>90,3
(0)</t>
  </si>
  <si>
    <t>95,9
(0)</t>
  </si>
  <si>
    <t>2021
(0)</t>
  </si>
  <si>
    <t>260
(0)</t>
  </si>
  <si>
    <t>1397
(0)</t>
  </si>
  <si>
    <t>11
(0)</t>
  </si>
  <si>
    <t>10
(-6)</t>
  </si>
  <si>
    <t>Количество городов Пермского края с благоприятной городской средой</t>
  </si>
  <si>
    <t>Доля городов с благоприятной городской средой от общего количества городов (индекс качества городской среды - выше 50%)</t>
  </si>
  <si>
    <t>Доля граждан, принявших участие в решении вопросов развития городской среды, от общего количества граждан в возрасте от 14 лет, проживающих в муниципальных образованиях Пермского края, на территории которых реализуются проекты по созданию комфортной городской среды</t>
  </si>
  <si>
    <t>153
(0)</t>
  </si>
  <si>
    <t>200
(0)</t>
  </si>
  <si>
    <t>300
(0)</t>
  </si>
  <si>
    <t>400
(0)</t>
  </si>
  <si>
    <t>5
(0)</t>
  </si>
  <si>
    <t>15
(0)</t>
  </si>
  <si>
    <t>20
(0)</t>
  </si>
  <si>
    <t>4
(0)</t>
  </si>
  <si>
    <t>6
(0)</t>
  </si>
  <si>
    <t>9
(0)</t>
  </si>
  <si>
    <t>16
(0)</t>
  </si>
  <si>
    <t>24
(0)</t>
  </si>
  <si>
    <t>36 
(0)</t>
  </si>
  <si>
    <t>12
(0)</t>
  </si>
  <si>
    <t>2023 год (план)</t>
  </si>
  <si>
    <t>Мероприятие 4.1.1. «Обеспечение деятельности (оказание услуг, выполнение работ) государственных учреждений (организаций)»</t>
  </si>
  <si>
    <t>Основное мероприятие 1.9. «Основное мероприятие "Федеральный проект "Жилье"»</t>
  </si>
  <si>
    <t>Мероприятие 1.9.1. «Стимулирование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инфраструктуры)»</t>
  </si>
  <si>
    <t>Мероприятие 1.9.2. «Стимулирование программ развития жилищного строительства субъектов Российской Федерации (строительство (реконструкция) автомобильных дорог)»</t>
  </si>
  <si>
    <t>69,2                      (0)</t>
  </si>
  <si>
    <t>11                       (0)</t>
  </si>
  <si>
    <t>15                           (0)</t>
  </si>
  <si>
    <t>60                       (0)</t>
  </si>
  <si>
    <t>30                        (0)</t>
  </si>
  <si>
    <t>93,1                    (0)</t>
  </si>
  <si>
    <t xml:space="preserve">Количество объектов, 
в отношении которых восстановлены права граждан – участников долевого строительства при несостоятельности (банкротстве) застройщиков 
</t>
  </si>
  <si>
    <t>13 174,0
(0)</t>
  </si>
  <si>
    <t>158,2
(+5.4)</t>
  </si>
  <si>
    <t>100,0                    (0)</t>
  </si>
  <si>
    <t>за счет консолидированного бюджета Пермского края</t>
  </si>
  <si>
    <t>за счет внебюджетных источников</t>
  </si>
  <si>
    <t>Основное мероприятие 2.2 «Развитие коммунально-инженерной инфраструктуры».</t>
  </si>
  <si>
    <t>22 772,8
(0)</t>
  </si>
  <si>
    <t>36,48
(-41.79)</t>
  </si>
  <si>
    <t>Наименование показателя</t>
  </si>
  <si>
    <r>
      <t xml:space="preserve">Значение показателя
</t>
    </r>
    <r>
      <rPr>
        <b/>
        <sz val="12"/>
        <color theme="1"/>
        <rFont val="Times New Roman"/>
        <family val="1"/>
        <charset val="204"/>
      </rPr>
      <t>(изменение*)</t>
    </r>
  </si>
  <si>
    <t>0
(0)</t>
  </si>
  <si>
    <t>Общая площадь расселенного аварийного жилищного фонда (за исключением аварийного жилищного фонда, признанного непригодным для проживания вследствие техногенной аварии на руднике БКПРУ-1 ПАО «Уралкалий», г. Березники</t>
  </si>
  <si>
    <t>Ввод жилья (нарастающим итогом с 2016 г.)</t>
  </si>
  <si>
    <t>6 922,8
(0)</t>
  </si>
  <si>
    <t>8 202,8
(0)</t>
  </si>
  <si>
    <t>92,5
(+47,93)</t>
  </si>
  <si>
    <t>Площадь многоквартирных домов, введенных в эксплуатацию в период реализации региональной программы капитального ремонта (нарастающим итогом с 2016 года)</t>
  </si>
  <si>
    <t>11 997,24
(0)</t>
  </si>
  <si>
    <t>14 619,92
(0)</t>
  </si>
  <si>
    <t xml:space="preserve">
23 396,55
(0)
</t>
  </si>
  <si>
    <t>Площадь расселенного аварийного жилищного фонда, признанного непригодным для проживания вследствие техногенной аварии на руднике БКПРУ-1 ПАО «Уралкалий», г. Березники (нарастающим итогом с 2016 года)</t>
  </si>
  <si>
    <t>162,53
(0)</t>
  </si>
  <si>
    <t>246,08
(0)</t>
  </si>
  <si>
    <t>264,63
(+1,87 )</t>
  </si>
  <si>
    <t xml:space="preserve">Количество граждан, получивших (реализовавших) социальную выплату для переселения из аварийного жилищного фонда, признанного непригодным для проживания вследствие техногенной аварии на руднике БКПРУ-1 ПАО «Уралкалий» в г. Березники (нарастающим итогом с 2016 года) </t>
  </si>
  <si>
    <t>14663
(0)</t>
  </si>
  <si>
    <t>14 095
(0)</t>
  </si>
  <si>
    <t xml:space="preserve">
14742
(+79)
</t>
  </si>
  <si>
    <t xml:space="preserve">
14742              (+79)
</t>
  </si>
  <si>
    <t xml:space="preserve">Площадь расселенного аварийного жилищного фонда, признанного таковым после 01 января 2017 года </t>
  </si>
  <si>
    <t>29,60
(0)</t>
  </si>
  <si>
    <t>8
(+8)</t>
  </si>
  <si>
    <t>13
(+13)</t>
  </si>
  <si>
    <t>26
(-21)</t>
  </si>
  <si>
    <t>Количество квадратных метров расселенного аварийного жилищного фонда, (нарастающим итогом с 2019 года)</t>
  </si>
  <si>
    <t>178,61
(+47,93)</t>
  </si>
  <si>
    <t>Ввод жилья в рамках мероприятия по стимулированию развития жилищного строительства в Пермском крае (нарастающим итогом с 2020 года)</t>
  </si>
  <si>
    <t>145,5
(0)</t>
  </si>
  <si>
    <t>180,5
(0)</t>
  </si>
  <si>
    <t>248,7
(0)</t>
  </si>
  <si>
    <t>64,2
(0)</t>
  </si>
  <si>
    <t>100
(0)</t>
  </si>
  <si>
    <t>90
(0)</t>
  </si>
  <si>
    <t>Протяженность реконструированных сетей системы водоснабжения в г. Краснокамске Пермского края (нарастающим итогом с 2018 года)</t>
  </si>
  <si>
    <t>18 941,6
(0)</t>
  </si>
  <si>
    <t>19 461,6
(-3772,6)</t>
  </si>
  <si>
    <t xml:space="preserve">
19 461,6
(-3772,6)
</t>
  </si>
  <si>
    <t>19 461,6                (-3772,6)</t>
  </si>
  <si>
    <t>14163,8
(0)</t>
  </si>
  <si>
    <t>4777,8
(0)</t>
  </si>
  <si>
    <t>5297,8
(-3772,6)</t>
  </si>
  <si>
    <t>Протяженность построенных распределительных газопроводов на территории муниципальных образований Пермского края (нарастающим итогом с 2019 года)</t>
  </si>
  <si>
    <t>660                        (0)</t>
  </si>
  <si>
    <t>350
(0)</t>
  </si>
  <si>
    <t>450
(0)</t>
  </si>
  <si>
    <t xml:space="preserve">
530
(0)
</t>
  </si>
  <si>
    <t>Количество реконструированных, технически перевооруженных и вновь построенных объектов теплоснабжения (нарастающим итогом с 2019 года)</t>
  </si>
  <si>
    <t>30                   (0)</t>
  </si>
  <si>
    <t>17
(0)</t>
  </si>
  <si>
    <t>21
(0)</t>
  </si>
  <si>
    <t xml:space="preserve">
24
(0)
</t>
  </si>
  <si>
    <t>92,6
(0)</t>
  </si>
  <si>
    <t xml:space="preserve">
92,6
(0)
</t>
  </si>
  <si>
    <t>98,3
(0)</t>
  </si>
  <si>
    <t>98,7
(0)</t>
  </si>
  <si>
    <t>98,9                (0)</t>
  </si>
  <si>
    <t xml:space="preserve">
98,9
(0)
</t>
  </si>
  <si>
    <t>Количество реализованных проектов благоустройства территорий в Пермском крае (нарастающим итогом с 2017 года)</t>
  </si>
  <si>
    <t>2365
(+49)</t>
  </si>
  <si>
    <t>Количество реализованных проектов благоустройства общественных территорий (нарастающим итогом с 2017 года)</t>
  </si>
  <si>
    <t>298
(+8)</t>
  </si>
  <si>
    <t>Количество реализованных проектов благоустройства дворовых территорий (нарастающим итогом с 2017 года)</t>
  </si>
  <si>
    <t>1538
(+41)</t>
  </si>
  <si>
    <t>Количество реализованных проектов обустройства мест массового отдыха населения (городских парков) (нарастающим итогом с 2017 года)</t>
  </si>
  <si>
    <t>Количество реализованных проектов благоустройства общественных территорий (в рамках реализации федерального проекта «Формирование комфортной городской среды» (нарастающим итогом с 2019 года)</t>
  </si>
  <si>
    <t>218
(0)</t>
  </si>
  <si>
    <t>283
(0)</t>
  </si>
  <si>
    <t>Количество реализованных проектов благоустройства дворовых территорий (в рамках реализации федерального проекта «Формирование комфортной городской среды» (нарастающим итогом с 2019 года)</t>
  </si>
  <si>
    <t>Прирост среднего индекса качества городской среды по отношению к 2019 году</t>
  </si>
  <si>
    <t>8
(0)</t>
  </si>
  <si>
    <t>14
(0)</t>
  </si>
  <si>
    <t xml:space="preserve">
11
(0)
</t>
  </si>
  <si>
    <t xml:space="preserve">
44
(0)
</t>
  </si>
  <si>
    <t xml:space="preserve">
25 
(0 )
</t>
  </si>
  <si>
    <t>75
(+24)</t>
  </si>
  <si>
    <t>примечание</t>
  </si>
  <si>
    <t>Плановые значения показателей на 2023-2024 годы указываются в соответствии с уточненным списком граждан, подлежащих переселению из жилищного фонда, признанного непригодным для проживания вследствие техногенной аварии на руднике БКПРУ-1, ПАО «Уралкалий» в г. Березники, направленным письмом администрации города Березники от 30 июля 2021 г. № СЭД-142-01-28-420. По новым данным к переселению до конца 2023 г. планируется 14 742 человека из 158 домов, общей площадью 264 628,38 кв. м;</t>
  </si>
  <si>
    <t xml:space="preserve">На 30 июля 2021 г. ППК «Фонд» принято решения о восстановлении прав граждан по 36 проблемным объектам, расположенным на территории Пермского края на общую сумму 6 096 702 156,47 рублей (в том числе 1 646 109 582,26 рублей средства бюджета Пермского края). Из них в отношении 17 домов принято решение о выплате возмещения пострадавшим гражданам, в отношении 19 домов – о завершении строительства.
В 2021 году планируется завершение выплат возмещения по 8 объектам 
по адресам с. Лобаново, ул. Малахитовая, 3, 5, 6, 7, 9, 10, 12, г. Пермь, ул. Цимлянская, 28. в 2023 году планируется завершение выплат возмещения гражданам 
по 9 объектам и завершение строительства 4 многоквартирных домов. Восстановление прав граждан в оставшихся 26 объектов планируется в 2024 году.  Общее количеситво домов осталось без измеения - 47 ед.
</t>
  </si>
  <si>
    <t xml:space="preserve">Уточнено с учётом соглашения о реализации регионального проекта, постановления Правительства Пермского края от 29.03.2019 № 227-п «Об утверждении региональной адресной программы по переселению граждан из аварийного жилищного фонда на территории Пермского края на 2019-2025 годы». 
На 2021 год в Государственной программе без нарастающего итога показатель предлагается учесть 62,9 тыс. кв.м вместо 71,65 тыс. кв.м.
Расхождение по показателям на 2021 год между Государственной программой и Программой № 227-п связаны с тем, что в Программе № 227-п учитываются плановые показатели, а в Государственной программе учитываются фактические значения показателей, а также 8,75 тыс. кв.м были исполнены и учтены на 2020 год. Плановый показатель на 2021 год в Программе № 227-п сформирован с учетом расселения АЖФ площадью 8,75 тыс. кв.м, который был фактически расселен в  2020 году и учтен в показателе 2020 года;
</t>
  </si>
  <si>
    <t>В 2023 г.значение указано  в соответствии с постановлением Правительства Пермского края от 29.03.2019 № 217-п; в 2024 г. - исходя из объема финансирования основного мероприятия 1.3 и средней рыночной стоимости 1 кв.м общей площади жилого помещения по субъектам российской федерации на III квартал 2021 года, утверждённого приказом Министерства строительства и жилищно-коммунального хозяйства Российской Федерации от 07 июня 2021 года № 358/пр</t>
  </si>
  <si>
    <t>Актуализированы (уменьшены) прогнозные значения показателя «Протяженность реконструированных сетей системы водоснабжения в г. Краснокамске Пермского края (нарастающим итогом с 2018 года) (за счет консолидированного бюджета Пермского края, за счет внебюджетных источников), что связано с приведением в соответствие с скорректированной инвестиционной программой по развитию систем коммунальной инфраструктуры холодного водоснабжения Краснокамского городского округа Пермского края на 2018-2022 год.</t>
  </si>
  <si>
    <t xml:space="preserve">На основании проведенного мониторинга выполнения государственного задания на оказание государственных услуг (выполнение  работ) актуализировано прогнозное значение показателя «Количество проведенных государственных экспертиз проектной документации и (или) результатов инженерных изысканий» на 2022-2024 гг. - 70 единиц ежегодно </t>
  </si>
  <si>
    <t>В расчете участвуют значения покаазетлей  «Количество квадратных метров расселенного аварийного жилищного фонда (нарастающим итогом с 2019 года)»,  «Площадь расселенного аварийного жилищного фонда, признанного таковым после 01 января 2017 года»:  в 2023 г. - в соответствии с постановлением Правительства Пермского края от 29.03.2019 № 217-п; в 2024 г., изменениря значений которых (пояснения ниже) привели к уточнению общего показателя; снижение показателя в 2024 г. связано с ускоренным переселением граждан из аварийного жилищного фонда на территории Пермского края и завершением соответствующих мероприятий до 31 декабря 2024 года (финансирование реализации этапа 2024 -2025 годов переносится на 2023 г.</t>
  </si>
  <si>
    <t>2024 год (план)</t>
  </si>
  <si>
    <t>Финансовое обеспеечние</t>
  </si>
  <si>
    <t>Финансовое обеспечение реализации Государственной программы Пермского края
«Градостроительная и жилищная политика, создание условий для комфортной городской среды» на 2021-2024 годы</t>
  </si>
  <si>
    <t>2021 год (первоначальный план)</t>
  </si>
  <si>
    <t xml:space="preserve">Мероприятие 1.5.1 "Обеспечение деятельности унитарной некоммерческой организации "Фонд защиты прав граждан - участников долевого строительства Пермского края"
</t>
  </si>
  <si>
    <t>Мероприятие 1.5.2 "Имущественный взнос Пермского края в имущество ППК "Фонд защиты прав граждан - участников долевого строительства"</t>
  </si>
  <si>
    <t>28 310,73
(0)</t>
  </si>
  <si>
    <t>9 467,8
(0)</t>
  </si>
  <si>
    <t>10 899,8
(0)</t>
  </si>
  <si>
    <t xml:space="preserve">264,63
(+1,87)  </t>
  </si>
  <si>
    <t>331,1
(0)</t>
  </si>
  <si>
    <t>Мероприятие 1.1.2. «Ремонт общего имущества в многоквартирных домах на территории Пермского края»</t>
  </si>
  <si>
    <t>Мероприятие 1.5.3 "Мероприятия, связанные с возмещением затрат на реализацию и содержание проблемных объектов унитарной некоммерческой организации "Фонд защиты прав граждан - участников долевого строительства Пермского края""</t>
  </si>
  <si>
    <t>Мероприятие 1.5.4 "Мероприятия, связанные с приобретением земельного участка унитарной некоммерческой организацией "Фонд защиты прав граждан - участников долевого строительства Пермского края" для достройки проблемного объекта по адресу: г. Пермь, ул. Юнг Прикамья, 14"</t>
  </si>
  <si>
    <t>Мероприятие 2.1.1 «Внесение изменений в Генеральный план и Правила землепользования и застройки города Перми»</t>
  </si>
  <si>
    <t>Мероприятие 2.1.2. «Подготовка генеральных планов, правил землепользования и застройки муниципальных образований Пермского края»</t>
  </si>
  <si>
    <t>Мероприятие 2.1.3. «Обеспечение деятельности (оказание услуг, выполнение работ) государственных учреждений (организаций)»</t>
  </si>
  <si>
    <t>Мероприятие 2.2.1 «Разработка (корректировка) проектно-сметной документации по строительству (реконструкции, модернизации) объектов питьевого водоснабженияя»</t>
  </si>
  <si>
    <t>Мероприятие 2.2.2 «Корректировка схемы и программы развития электроэнергетики Пермского края»</t>
  </si>
  <si>
    <t xml:space="preserve">Мероприятие 2.2.3. «Улучшение качества систем теплоснабжения на территориях муниципальных образований Пермского края» </t>
  </si>
  <si>
    <t xml:space="preserve">Мероприятие 2.2.4. «Плата концедента по концессионным соглашениям в отношении объектов систем теплоснабжения, водоснабжения и водоотведения на территориях муниципальных образований Пермского края, предназначенной для обеспечения части расходов по созданию и (или) реконструкции объекта концессионного соглашения» </t>
  </si>
  <si>
    <t>Мероприятие 2.2.5 «Проведение проектных работ и строительство распределительных газопроводов на территории муниципальных образований Пермского края»</t>
  </si>
  <si>
    <t>Мероприятие 2.2.6 «Возмещение недополученных доходов юридическим лицам, являющимся исполнителями коммунальных услуг, в связи с изменением размера платы граждан за коммунальные услуги»</t>
  </si>
  <si>
    <t>Мероприятие 3.1.2 «Создание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бюджета)»</t>
  </si>
  <si>
    <t>Мероприятие 3.3.1. «Развитие городского пространства»</t>
  </si>
  <si>
    <t>Основное мероприятие 3.4 «Основное мероприятие "Реализация иных мероприятий в коммунальной сфере"»</t>
  </si>
  <si>
    <t>Мероприятие 3.4.1 «Выполнение работ по разработке единых стандартов благоустройства Пермского края»</t>
  </si>
  <si>
    <t>Основное мероприятие 3.5 «Федеральный проект «Формирование комфортной городской среды»</t>
  </si>
  <si>
    <t>Мероприятие 3.5.1 «Реализация программ формирования современной городской среды»</t>
  </si>
  <si>
    <t>Мероприятие 4.1.2 «Содержание государственных органов Пермского края (в том числе органов государственной власти Пермского края)»</t>
  </si>
  <si>
    <t>Мероприятие 4.1.3 «Содержание объектов незавершенного строительства на территории Пермского края»</t>
  </si>
  <si>
    <t>Мероприятие 4.1.4 «Содержание объектов незавершенного строительства и объектов недвижимого имущества до заключения государственного контракта на строительство (реконструкцию) объектов общественной инфраструктуры»</t>
  </si>
  <si>
    <t>Мероприятие 4.1.5 «Проведение мероприятий по привлечению экспертов в сфере тарифного регулирования»</t>
  </si>
  <si>
    <t>Мероприятие 4.1.6 «Информационное обеспечение и проведение общественных мероприятий в сфере градостроительства и ЖКХ»</t>
  </si>
  <si>
    <t>Мероприятие 4.1.7. «Выполнение предпроектных работ по проектам общественной инфраструктуры регионального значения»</t>
  </si>
  <si>
    <t>Мероприятие 4.1.8. «Содержание недвижимого имущества, закрепленного на праве оперативного управления за государственным казенным учреждением Пермского края "Управление капитального строительства Пермского края", расположенного по адресу: г.Пермь, ул.Советская, 1 (территория з-да им. А.А.Шпагина)»</t>
  </si>
  <si>
    <t>Мероприятие 4.1.9. Содержание недвижимого имущества до заключения государственного контракта на строительство (реконструкцию) объектов общественной инфраструктуры, включенных в адресную инвестиционную программу Пермского края</t>
  </si>
  <si>
    <t>Мероприятие 4.1.10. Проведение строительно-технической судебной экспертизы ГКУ ПК "Управление капитального строительства Пермского края"</t>
  </si>
  <si>
    <t>72
(+18)</t>
  </si>
  <si>
    <t>348
(0)</t>
  </si>
  <si>
    <t xml:space="preserve">Предлагается показатель по 2021 году поставить в соответствии с ожидаемой оценкой по итогам 2021 года, т.к. по состоянию на текущую дату количество дворовых и общественных территорий известно в соответствии с заключенными муниципальным контрактами. Показатели по основному мероприятию 3.1 на 2022-2024 годы рассчитаны от ожидаемой оценки по итогам 2021 года +25 общественных территорий ежегодно, +100 дворовых территорий ежегодно. Показатели по основному мероприятию 3.7 на 2024 годы рассчитан от ожидаемой оценки по итогам 2021 года +65 общественных территорий ежегодно.
Ввиду указанных изменений меняется показатель по подпрограмме 3 «Формирование комфортной городской среды»:
2021 г:  +49 единиц;
2022 г.: +44 единицы;
2023 г.: +39 единиц;
2024 г.: +56 единиц.
Снижение значений показателя «Количество реализованных проектов благоустройства общественных территорий (нарастающим итогом с 2017 года)» (в рамках мероприятия 3.1 «Поддержка муниципальных программ формирования современной городской среды») связано с тем, что на средства бюджета Пермского края, несофинансируемые из федерального бюджета (которые предусмотрены на указанный показатель) согласно постановлению Правительства Пермского края от 20.08.2020 № 612-п также возможно расходовать на разработку дизайн-проектов таких общественных пространств. Привести значения показателей в рамках реализации федерального проекта «Формирование комфортной городской среды» в соответствие с соглашением о реализации одноименного регионального проекта возможно после утончения региональной программы (требование Минстроя России). 
В целом по подпрограмме наблюдается увеличение целевого показателя на период до 2025 года.
</t>
  </si>
  <si>
    <t>500
(0)</t>
  </si>
  <si>
    <t>625                        (+25)</t>
  </si>
  <si>
    <t>18
(0)</t>
  </si>
  <si>
    <t>*- изменения приведены к редакции государственной программы «Градостроительная и жилищная политика, создание условий для комфортной городской среды», действующей на текущую дату (30.09.2021).</t>
  </si>
  <si>
    <t>84,83
(+7,86)</t>
  </si>
  <si>
    <t xml:space="preserve">
177,34
(+2,33)
</t>
  </si>
  <si>
    <t xml:space="preserve">81,39
(+0,21)            </t>
  </si>
  <si>
    <t xml:space="preserve">
18,28
(+2,33)
</t>
  </si>
  <si>
    <t>15,80
(+7,86)</t>
  </si>
  <si>
    <t xml:space="preserve"> 14,73
(0,0)</t>
  </si>
  <si>
    <t>247,64
(0,0)</t>
  </si>
  <si>
    <t>406,70
(0,0)</t>
  </si>
  <si>
    <t>473,36
(+0,21)</t>
  </si>
  <si>
    <t>2655
(0)</t>
  </si>
  <si>
    <t xml:space="preserve">
2945
(0)
</t>
  </si>
  <si>
    <t>3265                    (+30)</t>
  </si>
  <si>
    <t>323
(0)</t>
  </si>
  <si>
    <t xml:space="preserve">
348
(0)
</t>
  </si>
  <si>
    <t>373                        (0)</t>
  </si>
  <si>
    <t>1638
(0)</t>
  </si>
  <si>
    <t xml:space="preserve">
1738
(0)
</t>
  </si>
  <si>
    <t>1838                   (0)</t>
  </si>
  <si>
    <t>418                     (+5)</t>
  </si>
  <si>
    <t>Приложение 10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</si>
</sst>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3" borderId="0" xfId="0" applyFont="1" applyFill="1" applyBorder="1"/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5" fillId="4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/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12" fillId="2" borderId="3" xfId="0" applyNumberFormat="1" applyFont="1" applyFill="1" applyBorder="1" applyAlignment="1">
      <alignment horizontal="left" vertical="top" wrapText="1"/>
    </xf>
    <xf numFmtId="14" fontId="12" fillId="2" borderId="0" xfId="0" applyNumberFormat="1" applyFont="1" applyFill="1" applyBorder="1" applyAlignment="1">
      <alignment horizontal="left" vertical="top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3" fillId="2" borderId="0" xfId="0" applyNumberFormat="1" applyFont="1" applyFill="1" applyBorder="1"/>
    <xf numFmtId="0" fontId="8" fillId="2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94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E87" sqref="E87"/>
    </sheetView>
  </sheetViews>
  <sheetFormatPr defaultColWidth="9.140625" defaultRowHeight="15.75" x14ac:dyDescent="0.25"/>
  <cols>
    <col min="1" max="1" width="48.5703125" style="4" customWidth="1"/>
    <col min="2" max="2" width="14.5703125" style="1" customWidth="1"/>
    <col min="3" max="5" width="14.28515625" style="5" customWidth="1"/>
    <col min="6" max="6" width="62.28515625" style="5" customWidth="1"/>
    <col min="7" max="7" width="13" style="6" customWidth="1"/>
    <col min="8" max="8" width="11.140625" style="23" hidden="1" customWidth="1"/>
    <col min="9" max="9" width="11.140625" style="21" hidden="1" customWidth="1"/>
    <col min="10" max="10" width="13" style="21" customWidth="1"/>
    <col min="11" max="11" width="14.5703125" style="22" customWidth="1"/>
    <col min="12" max="12" width="12.28515625" style="41" customWidth="1"/>
    <col min="13" max="13" width="22.140625" style="1" hidden="1" customWidth="1"/>
    <col min="14" max="14" width="100" style="1" hidden="1" customWidth="1"/>
    <col min="15" max="16384" width="9.140625" style="1"/>
  </cols>
  <sheetData>
    <row r="1" spans="1:14" ht="33.75" customHeight="1" x14ac:dyDescent="0.25">
      <c r="A1" s="62"/>
      <c r="B1" s="34"/>
      <c r="C1" s="34"/>
      <c r="D1" s="34"/>
      <c r="E1" s="34"/>
      <c r="F1" s="34"/>
      <c r="G1" s="10"/>
      <c r="H1" s="53" t="s">
        <v>255</v>
      </c>
      <c r="I1" s="53"/>
      <c r="J1" s="53"/>
      <c r="K1" s="53"/>
      <c r="L1" s="53"/>
      <c r="N1" s="39" t="s">
        <v>183</v>
      </c>
    </row>
    <row r="2" spans="1:14" ht="33" customHeight="1" x14ac:dyDescent="0.25">
      <c r="A2" s="63" t="s">
        <v>193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4" x14ac:dyDescent="0.25">
      <c r="A3" s="64"/>
      <c r="B3" s="32"/>
      <c r="C3" s="32"/>
      <c r="D3" s="32"/>
      <c r="E3" s="32"/>
      <c r="F3" s="32"/>
      <c r="G3" s="33"/>
      <c r="H3" s="34"/>
      <c r="K3" s="54" t="s">
        <v>49</v>
      </c>
      <c r="L3" s="54"/>
    </row>
    <row r="4" spans="1:14" ht="37.5" customHeight="1" x14ac:dyDescent="0.25">
      <c r="A4" s="56" t="s">
        <v>0</v>
      </c>
      <c r="B4" s="56" t="s">
        <v>192</v>
      </c>
      <c r="C4" s="56"/>
      <c r="D4" s="56"/>
      <c r="E4" s="56"/>
      <c r="F4" s="55" t="s">
        <v>106</v>
      </c>
      <c r="G4" s="55" t="s">
        <v>107</v>
      </c>
      <c r="H4" s="55"/>
      <c r="I4" s="55"/>
      <c r="J4" s="55"/>
      <c r="K4" s="55"/>
      <c r="L4" s="55"/>
    </row>
    <row r="5" spans="1:14" ht="54.75" customHeight="1" x14ac:dyDescent="0.25">
      <c r="A5" s="56"/>
      <c r="B5" s="48" t="s">
        <v>194</v>
      </c>
      <c r="C5" s="48" t="s">
        <v>1</v>
      </c>
      <c r="D5" s="48" t="s">
        <v>86</v>
      </c>
      <c r="E5" s="48" t="s">
        <v>191</v>
      </c>
      <c r="F5" s="55"/>
      <c r="G5" s="14" t="s">
        <v>38</v>
      </c>
      <c r="H5" s="47" t="s">
        <v>35</v>
      </c>
      <c r="I5" s="47" t="s">
        <v>36</v>
      </c>
      <c r="J5" s="47" t="s">
        <v>37</v>
      </c>
      <c r="K5" s="47" t="s">
        <v>51</v>
      </c>
      <c r="L5" s="47" t="s">
        <v>52</v>
      </c>
    </row>
    <row r="6" spans="1:14" s="3" customFormat="1" x14ac:dyDescent="0.25">
      <c r="A6" s="48">
        <v>1</v>
      </c>
      <c r="B6" s="48">
        <v>3</v>
      </c>
      <c r="C6" s="48">
        <v>4</v>
      </c>
      <c r="D6" s="48">
        <v>5</v>
      </c>
      <c r="E6" s="48">
        <v>6</v>
      </c>
      <c r="F6" s="48">
        <v>7</v>
      </c>
      <c r="G6" s="48">
        <v>8</v>
      </c>
      <c r="H6" s="47">
        <v>9</v>
      </c>
      <c r="I6" s="47">
        <v>9</v>
      </c>
      <c r="J6" s="47">
        <v>10</v>
      </c>
      <c r="K6" s="47">
        <v>11</v>
      </c>
      <c r="L6" s="47">
        <v>13</v>
      </c>
    </row>
    <row r="7" spans="1:14" ht="63" x14ac:dyDescent="0.25">
      <c r="A7" s="65" t="s">
        <v>2</v>
      </c>
      <c r="B7" s="66">
        <f>B8+B35+B56+B74</f>
        <v>8475141.0200000014</v>
      </c>
      <c r="C7" s="66">
        <f>C8+C35+C56+C74</f>
        <v>11209804.699999999</v>
      </c>
      <c r="D7" s="66">
        <f>D8+D35+D56+D74</f>
        <v>14897692.199999999</v>
      </c>
      <c r="E7" s="66">
        <f>E8+E35+E56+E74</f>
        <v>4842645.5</v>
      </c>
      <c r="F7" s="11" t="s">
        <v>110</v>
      </c>
      <c r="G7" s="7" t="s">
        <v>39</v>
      </c>
      <c r="H7" s="9" t="s">
        <v>50</v>
      </c>
      <c r="I7" s="9" t="s">
        <v>111</v>
      </c>
      <c r="J7" s="9" t="s">
        <v>112</v>
      </c>
      <c r="K7" s="9" t="s">
        <v>198</v>
      </c>
      <c r="L7" s="9" t="s">
        <v>199</v>
      </c>
      <c r="M7" s="28" t="e">
        <f>M8+M35+M56+M74</f>
        <v>#REF!</v>
      </c>
    </row>
    <row r="8" spans="1:14" ht="147.75" customHeight="1" x14ac:dyDescent="0.25">
      <c r="A8" s="65" t="s">
        <v>3</v>
      </c>
      <c r="B8" s="67">
        <v>3894812.2</v>
      </c>
      <c r="C8" s="67">
        <f>C9+C13+C21+C23+C28+C32+C30</f>
        <v>5034863</v>
      </c>
      <c r="D8" s="67">
        <f>D9+D13+D21+D23+D28+D32+D30</f>
        <v>11379193.5</v>
      </c>
      <c r="E8" s="67">
        <f>E9+E13+E21+E23+E28+E32+E30</f>
        <v>1556679</v>
      </c>
      <c r="F8" s="11" t="s">
        <v>109</v>
      </c>
      <c r="G8" s="7" t="s">
        <v>39</v>
      </c>
      <c r="H8" s="9" t="s">
        <v>105</v>
      </c>
      <c r="I8" s="9" t="s">
        <v>113</v>
      </c>
      <c r="J8" s="9" t="s">
        <v>236</v>
      </c>
      <c r="K8" s="9" t="s">
        <v>237</v>
      </c>
      <c r="L8" s="9" t="s">
        <v>238</v>
      </c>
      <c r="M8" s="29" t="e">
        <f>M9+M13+M21+M23+M28+M32+M30</f>
        <v>#REF!</v>
      </c>
      <c r="N8" s="2" t="s">
        <v>190</v>
      </c>
    </row>
    <row r="9" spans="1:14" ht="66" customHeight="1" x14ac:dyDescent="0.25">
      <c r="A9" s="68" t="s">
        <v>4</v>
      </c>
      <c r="B9" s="44">
        <v>171875.3</v>
      </c>
      <c r="C9" s="44">
        <f>C10+C11</f>
        <v>242975.4</v>
      </c>
      <c r="D9" s="44">
        <f t="shared" ref="D9:E9" si="0">D10+D11</f>
        <v>242975.4</v>
      </c>
      <c r="E9" s="44">
        <f t="shared" si="0"/>
        <v>242975.4</v>
      </c>
      <c r="F9" s="11" t="s">
        <v>114</v>
      </c>
      <c r="G9" s="7" t="s">
        <v>39</v>
      </c>
      <c r="H9" s="24" t="s">
        <v>98</v>
      </c>
      <c r="I9" s="9" t="s">
        <v>115</v>
      </c>
      <c r="J9" s="9" t="s">
        <v>116</v>
      </c>
      <c r="K9" s="24" t="s">
        <v>117</v>
      </c>
      <c r="L9" s="24" t="s">
        <v>197</v>
      </c>
      <c r="M9" s="36">
        <f>M10+M11</f>
        <v>198017.2</v>
      </c>
    </row>
    <row r="10" spans="1:14" ht="78.75" x14ac:dyDescent="0.25">
      <c r="A10" s="68" t="s">
        <v>5</v>
      </c>
      <c r="B10" s="44">
        <v>171875.3</v>
      </c>
      <c r="C10" s="44">
        <v>192975.4</v>
      </c>
      <c r="D10" s="44">
        <f>C10</f>
        <v>192975.4</v>
      </c>
      <c r="E10" s="44">
        <f>D10</f>
        <v>192975.4</v>
      </c>
      <c r="F10" s="11"/>
      <c r="G10" s="7"/>
      <c r="H10" s="25"/>
      <c r="I10" s="25"/>
      <c r="J10" s="25"/>
      <c r="K10" s="20"/>
      <c r="L10" s="20"/>
      <c r="M10" s="36">
        <v>148017.20000000001</v>
      </c>
    </row>
    <row r="11" spans="1:14" ht="47.25" x14ac:dyDescent="0.25">
      <c r="A11" s="68" t="s">
        <v>202</v>
      </c>
      <c r="B11" s="44">
        <v>0</v>
      </c>
      <c r="C11" s="44">
        <v>50000</v>
      </c>
      <c r="D11" s="44">
        <v>50000</v>
      </c>
      <c r="E11" s="44">
        <v>50000</v>
      </c>
      <c r="F11" s="12"/>
      <c r="G11" s="7"/>
      <c r="H11" s="25"/>
      <c r="I11" s="25"/>
      <c r="J11" s="25"/>
      <c r="K11" s="20"/>
      <c r="L11" s="20"/>
      <c r="M11" s="36">
        <v>50000</v>
      </c>
    </row>
    <row r="12" spans="1:14" ht="78.75" hidden="1" customHeight="1" x14ac:dyDescent="0.25">
      <c r="A12" s="12" t="s">
        <v>29</v>
      </c>
      <c r="B12" s="16">
        <v>0</v>
      </c>
      <c r="C12" s="16">
        <v>0</v>
      </c>
      <c r="D12" s="16">
        <v>0</v>
      </c>
      <c r="E12" s="16">
        <v>0</v>
      </c>
      <c r="F12" s="12"/>
      <c r="G12" s="7"/>
      <c r="H12" s="25"/>
      <c r="I12" s="25"/>
      <c r="J12" s="25"/>
      <c r="K12" s="20"/>
      <c r="L12" s="20"/>
      <c r="M12" s="16">
        <v>0</v>
      </c>
    </row>
    <row r="13" spans="1:14" ht="94.5" customHeight="1" x14ac:dyDescent="0.25">
      <c r="A13" s="69" t="s">
        <v>6</v>
      </c>
      <c r="B13" s="51">
        <v>116276.9</v>
      </c>
      <c r="C13" s="51">
        <f>C15</f>
        <v>167626.79999999999</v>
      </c>
      <c r="D13" s="51">
        <f>D15</f>
        <v>0</v>
      </c>
      <c r="E13" s="51">
        <f>E15</f>
        <v>0</v>
      </c>
      <c r="F13" s="12" t="s">
        <v>118</v>
      </c>
      <c r="G13" s="7" t="s">
        <v>39</v>
      </c>
      <c r="H13" s="9" t="s">
        <v>53</v>
      </c>
      <c r="I13" s="9" t="s">
        <v>119</v>
      </c>
      <c r="J13" s="9" t="s">
        <v>120</v>
      </c>
      <c r="K13" s="9" t="s">
        <v>121</v>
      </c>
      <c r="L13" s="9" t="s">
        <v>200</v>
      </c>
      <c r="M13" s="51" t="e">
        <f>M15+#REF!</f>
        <v>#REF!</v>
      </c>
      <c r="N13" s="49" t="s">
        <v>184</v>
      </c>
    </row>
    <row r="14" spans="1:14" ht="94.5" x14ac:dyDescent="0.25">
      <c r="A14" s="69"/>
      <c r="B14" s="51"/>
      <c r="C14" s="51"/>
      <c r="D14" s="51"/>
      <c r="E14" s="51"/>
      <c r="F14" s="12" t="s">
        <v>122</v>
      </c>
      <c r="G14" s="7" t="s">
        <v>40</v>
      </c>
      <c r="H14" s="9" t="s">
        <v>54</v>
      </c>
      <c r="I14" s="9" t="s">
        <v>124</v>
      </c>
      <c r="J14" s="9" t="s">
        <v>123</v>
      </c>
      <c r="K14" s="9" t="s">
        <v>125</v>
      </c>
      <c r="L14" s="9" t="s">
        <v>126</v>
      </c>
      <c r="M14" s="51"/>
      <c r="N14" s="49"/>
    </row>
    <row r="15" spans="1:14" ht="94.5" x14ac:dyDescent="0.25">
      <c r="A15" s="68" t="s">
        <v>7</v>
      </c>
      <c r="B15" s="44">
        <v>116276.9</v>
      </c>
      <c r="C15" s="44">
        <v>167626.79999999999</v>
      </c>
      <c r="D15" s="44">
        <v>0</v>
      </c>
      <c r="E15" s="44">
        <v>0</v>
      </c>
      <c r="F15" s="12"/>
      <c r="G15" s="31"/>
      <c r="H15" s="25"/>
      <c r="I15" s="25"/>
      <c r="J15" s="25"/>
      <c r="K15" s="20"/>
      <c r="L15" s="20"/>
      <c r="M15" s="36">
        <v>0</v>
      </c>
    </row>
    <row r="16" spans="1:14" ht="15.75" hidden="1" customHeight="1" x14ac:dyDescent="0.25">
      <c r="A16" s="69" t="s">
        <v>8</v>
      </c>
      <c r="B16" s="44">
        <v>565477.58964999998</v>
      </c>
      <c r="C16" s="44">
        <v>0</v>
      </c>
      <c r="D16" s="44">
        <v>0</v>
      </c>
      <c r="E16" s="44">
        <v>0</v>
      </c>
      <c r="F16" s="12"/>
      <c r="G16" s="7"/>
      <c r="H16" s="25"/>
      <c r="I16" s="25"/>
      <c r="J16" s="25"/>
      <c r="K16" s="20"/>
      <c r="L16" s="20"/>
      <c r="M16" s="36">
        <v>565477.58964999998</v>
      </c>
    </row>
    <row r="17" spans="1:14" ht="32.25" hidden="1" customHeight="1" x14ac:dyDescent="0.25">
      <c r="A17" s="69"/>
      <c r="B17" s="44">
        <v>365964.48965</v>
      </c>
      <c r="C17" s="44">
        <v>0</v>
      </c>
      <c r="D17" s="44">
        <v>0</v>
      </c>
      <c r="E17" s="44">
        <v>0</v>
      </c>
      <c r="F17" s="12"/>
      <c r="G17" s="7"/>
      <c r="H17" s="25"/>
      <c r="I17" s="25"/>
      <c r="J17" s="25"/>
      <c r="K17" s="20"/>
      <c r="L17" s="20"/>
      <c r="M17" s="36">
        <v>365964.48965</v>
      </c>
    </row>
    <row r="18" spans="1:14" ht="90" hidden="1" customHeight="1" x14ac:dyDescent="0.25">
      <c r="A18" s="69"/>
      <c r="B18" s="44">
        <v>199513.1</v>
      </c>
      <c r="C18" s="44">
        <v>0</v>
      </c>
      <c r="D18" s="44">
        <v>0</v>
      </c>
      <c r="E18" s="44">
        <v>0</v>
      </c>
      <c r="F18" s="12"/>
      <c r="G18" s="7"/>
      <c r="H18" s="25"/>
      <c r="I18" s="25"/>
      <c r="J18" s="25"/>
      <c r="K18" s="20"/>
      <c r="L18" s="20"/>
      <c r="M18" s="36">
        <v>199513.1</v>
      </c>
    </row>
    <row r="19" spans="1:14" ht="15.75" hidden="1" customHeight="1" x14ac:dyDescent="0.25">
      <c r="A19" s="69" t="s">
        <v>9</v>
      </c>
      <c r="B19" s="44">
        <v>12.15</v>
      </c>
      <c r="C19" s="44">
        <v>0</v>
      </c>
      <c r="D19" s="44">
        <v>0</v>
      </c>
      <c r="E19" s="44">
        <v>0</v>
      </c>
      <c r="F19" s="12"/>
      <c r="G19" s="7"/>
      <c r="H19" s="25"/>
      <c r="I19" s="25"/>
      <c r="J19" s="25"/>
      <c r="K19" s="20"/>
      <c r="L19" s="20"/>
      <c r="M19" s="36">
        <v>12.15</v>
      </c>
    </row>
    <row r="20" spans="1:14" ht="167.25" hidden="1" customHeight="1" x14ac:dyDescent="0.25">
      <c r="A20" s="69"/>
      <c r="B20" s="44">
        <v>12.15</v>
      </c>
      <c r="C20" s="44">
        <v>0</v>
      </c>
      <c r="D20" s="44">
        <v>0</v>
      </c>
      <c r="E20" s="44">
        <v>0</v>
      </c>
      <c r="F20" s="12"/>
      <c r="G20" s="7"/>
      <c r="H20" s="25"/>
      <c r="I20" s="25"/>
      <c r="J20" s="25"/>
      <c r="K20" s="20"/>
      <c r="L20" s="20"/>
      <c r="M20" s="36">
        <v>12.15</v>
      </c>
    </row>
    <row r="21" spans="1:14" ht="94.5" x14ac:dyDescent="0.25">
      <c r="A21" s="68" t="s">
        <v>10</v>
      </c>
      <c r="B21" s="44">
        <v>752986.7</v>
      </c>
      <c r="C21" s="44">
        <f>C22</f>
        <v>551826.6</v>
      </c>
      <c r="D21" s="44">
        <f t="shared" ref="D21:E21" si="1">D22</f>
        <v>600662.4</v>
      </c>
      <c r="E21" s="44">
        <f t="shared" si="1"/>
        <v>683233.3</v>
      </c>
      <c r="F21" s="12" t="s">
        <v>127</v>
      </c>
      <c r="G21" s="7" t="s">
        <v>39</v>
      </c>
      <c r="H21" s="9" t="s">
        <v>55</v>
      </c>
      <c r="I21" s="9" t="s">
        <v>128</v>
      </c>
      <c r="J21" s="9" t="s">
        <v>240</v>
      </c>
      <c r="K21" s="9" t="s">
        <v>239</v>
      </c>
      <c r="L21" s="9" t="s">
        <v>241</v>
      </c>
      <c r="M21" s="36" t="e">
        <f>M22+#REF!</f>
        <v>#REF!</v>
      </c>
      <c r="N21" s="2" t="s">
        <v>187</v>
      </c>
    </row>
    <row r="22" spans="1:14" ht="63" x14ac:dyDescent="0.25">
      <c r="A22" s="68" t="s">
        <v>34</v>
      </c>
      <c r="B22" s="44">
        <v>752986.7</v>
      </c>
      <c r="C22" s="44">
        <v>551826.6</v>
      </c>
      <c r="D22" s="44">
        <v>600662.4</v>
      </c>
      <c r="E22" s="44">
        <v>683233.3</v>
      </c>
      <c r="F22" s="12"/>
      <c r="G22" s="7"/>
      <c r="H22" s="25"/>
      <c r="I22" s="25"/>
      <c r="J22" s="25"/>
      <c r="K22" s="20"/>
      <c r="L22" s="20"/>
      <c r="M22" s="36">
        <v>786793.6</v>
      </c>
    </row>
    <row r="23" spans="1:14" ht="189" x14ac:dyDescent="0.25">
      <c r="A23" s="68" t="s">
        <v>11</v>
      </c>
      <c r="B23" s="44">
        <v>1009715.3999999999</v>
      </c>
      <c r="C23" s="44">
        <f>C24+C25+C26+C27</f>
        <v>173770.39999999997</v>
      </c>
      <c r="D23" s="44">
        <f t="shared" ref="D23:E23" si="2">D24+D25+D26+D27</f>
        <v>365054.7</v>
      </c>
      <c r="E23" s="44">
        <f t="shared" si="2"/>
        <v>348521.99999999994</v>
      </c>
      <c r="F23" s="12" t="s">
        <v>97</v>
      </c>
      <c r="G23" s="7" t="s">
        <v>47</v>
      </c>
      <c r="H23" s="20">
        <v>0</v>
      </c>
      <c r="I23" s="9" t="s">
        <v>129</v>
      </c>
      <c r="J23" s="9" t="s">
        <v>108</v>
      </c>
      <c r="K23" s="9" t="s">
        <v>130</v>
      </c>
      <c r="L23" s="9" t="s">
        <v>131</v>
      </c>
      <c r="M23" s="36" t="e">
        <f>#REF!+#REF!+#REF!+M24+M25</f>
        <v>#REF!</v>
      </c>
      <c r="N23" s="2" t="s">
        <v>185</v>
      </c>
    </row>
    <row r="24" spans="1:14" ht="78.75" x14ac:dyDescent="0.25">
      <c r="A24" s="68" t="s">
        <v>195</v>
      </c>
      <c r="B24" s="44">
        <v>27208.2</v>
      </c>
      <c r="C24" s="44">
        <v>36171.699999999997</v>
      </c>
      <c r="D24" s="44">
        <v>33817.300000000003</v>
      </c>
      <c r="E24" s="44">
        <v>33117.300000000003</v>
      </c>
      <c r="F24" s="12"/>
      <c r="G24" s="7"/>
      <c r="H24" s="25"/>
      <c r="I24" s="25"/>
      <c r="J24" s="25"/>
      <c r="K24" s="20"/>
      <c r="L24" s="20"/>
      <c r="M24" s="36">
        <v>0</v>
      </c>
      <c r="N24" s="42"/>
    </row>
    <row r="25" spans="1:14" ht="63" x14ac:dyDescent="0.25">
      <c r="A25" s="68" t="s">
        <v>196</v>
      </c>
      <c r="B25" s="44">
        <v>982507.2</v>
      </c>
      <c r="C25" s="44">
        <v>127235.9</v>
      </c>
      <c r="D25" s="44">
        <v>322589.5</v>
      </c>
      <c r="E25" s="44">
        <v>312712.59999999998</v>
      </c>
      <c r="F25" s="12"/>
      <c r="G25" s="7"/>
      <c r="H25" s="25"/>
      <c r="I25" s="25"/>
      <c r="J25" s="25"/>
      <c r="K25" s="20"/>
      <c r="L25" s="20"/>
      <c r="M25" s="36">
        <v>0</v>
      </c>
    </row>
    <row r="26" spans="1:14" ht="94.5" x14ac:dyDescent="0.25">
      <c r="A26" s="68" t="s">
        <v>203</v>
      </c>
      <c r="B26" s="44">
        <v>0</v>
      </c>
      <c r="C26" s="44">
        <v>6662.8</v>
      </c>
      <c r="D26" s="44">
        <v>8647.9</v>
      </c>
      <c r="E26" s="44">
        <v>2692.1</v>
      </c>
      <c r="F26" s="12"/>
      <c r="G26" s="7"/>
      <c r="H26" s="25"/>
      <c r="I26" s="25"/>
      <c r="J26" s="25"/>
      <c r="K26" s="20"/>
      <c r="L26" s="20"/>
      <c r="M26" s="38"/>
    </row>
    <row r="27" spans="1:14" ht="110.25" x14ac:dyDescent="0.25">
      <c r="A27" s="68" t="s">
        <v>204</v>
      </c>
      <c r="B27" s="44">
        <v>0</v>
      </c>
      <c r="C27" s="44">
        <v>3700</v>
      </c>
      <c r="D27" s="44">
        <v>0</v>
      </c>
      <c r="E27" s="44">
        <v>0</v>
      </c>
      <c r="F27" s="12"/>
      <c r="G27" s="7"/>
      <c r="H27" s="25"/>
      <c r="I27" s="25"/>
      <c r="J27" s="25"/>
      <c r="K27" s="20"/>
      <c r="L27" s="20"/>
      <c r="M27" s="38"/>
    </row>
    <row r="28" spans="1:14" ht="47.25" x14ac:dyDescent="0.25">
      <c r="A28" s="68" t="s">
        <v>12</v>
      </c>
      <c r="B28" s="44">
        <v>60481</v>
      </c>
      <c r="C28" s="44">
        <f t="shared" ref="C28:E28" si="3">C29</f>
        <v>63584.4</v>
      </c>
      <c r="D28" s="44">
        <f t="shared" si="3"/>
        <v>65181.599999999999</v>
      </c>
      <c r="E28" s="44">
        <f t="shared" si="3"/>
        <v>65181.599999999999</v>
      </c>
      <c r="F28" s="12"/>
      <c r="G28" s="7"/>
      <c r="H28" s="25"/>
      <c r="I28" s="25"/>
      <c r="J28" s="25"/>
      <c r="K28" s="20"/>
      <c r="L28" s="20"/>
      <c r="M28" s="36">
        <f>M29</f>
        <v>63203.199999999997</v>
      </c>
    </row>
    <row r="29" spans="1:14" ht="63" x14ac:dyDescent="0.25">
      <c r="A29" s="68" t="s">
        <v>13</v>
      </c>
      <c r="B29" s="44">
        <v>60481</v>
      </c>
      <c r="C29" s="44">
        <v>63584.4</v>
      </c>
      <c r="D29" s="44">
        <v>65181.599999999999</v>
      </c>
      <c r="E29" s="44">
        <v>65181.599999999999</v>
      </c>
      <c r="F29" s="12"/>
      <c r="G29" s="7"/>
      <c r="H29" s="25"/>
      <c r="I29" s="25"/>
      <c r="J29" s="25"/>
      <c r="K29" s="20"/>
      <c r="L29" s="20"/>
      <c r="M29" s="36">
        <v>63203.199999999997</v>
      </c>
    </row>
    <row r="30" spans="1:14" ht="80.25" customHeight="1" x14ac:dyDescent="0.25">
      <c r="A30" s="70" t="s">
        <v>14</v>
      </c>
      <c r="B30" s="46">
        <v>1783476.9</v>
      </c>
      <c r="C30" s="46">
        <f t="shared" ref="C30:E30" si="4">C31</f>
        <v>3835079.4</v>
      </c>
      <c r="D30" s="46">
        <f t="shared" si="4"/>
        <v>10105319.4</v>
      </c>
      <c r="E30" s="46">
        <f t="shared" si="4"/>
        <v>216766.7</v>
      </c>
      <c r="F30" s="12" t="s">
        <v>132</v>
      </c>
      <c r="G30" s="8" t="s">
        <v>39</v>
      </c>
      <c r="H30" s="9">
        <v>55.11</v>
      </c>
      <c r="I30" s="9" t="s">
        <v>133</v>
      </c>
      <c r="J30" s="9" t="s">
        <v>242</v>
      </c>
      <c r="K30" s="9" t="s">
        <v>243</v>
      </c>
      <c r="L30" s="9" t="s">
        <v>244</v>
      </c>
      <c r="M30" s="37">
        <f>M31</f>
        <v>89173.8</v>
      </c>
      <c r="N30" s="2" t="s">
        <v>186</v>
      </c>
    </row>
    <row r="31" spans="1:14" ht="47.25" x14ac:dyDescent="0.25">
      <c r="A31" s="68" t="s">
        <v>15</v>
      </c>
      <c r="B31" s="44">
        <f>1694302.8+89173.8</f>
        <v>1783476.6</v>
      </c>
      <c r="C31" s="44">
        <v>3835079.4</v>
      </c>
      <c r="D31" s="44">
        <v>10105319.4</v>
      </c>
      <c r="E31" s="44">
        <v>216766.7</v>
      </c>
      <c r="F31" s="12"/>
      <c r="G31" s="7"/>
      <c r="H31" s="25"/>
      <c r="I31" s="25"/>
      <c r="J31" s="25"/>
      <c r="K31" s="20"/>
      <c r="L31" s="20"/>
      <c r="M31" s="36">
        <f>89173.8</f>
        <v>89173.8</v>
      </c>
    </row>
    <row r="32" spans="1:14" ht="47.25" x14ac:dyDescent="0.25">
      <c r="A32" s="68" t="s">
        <v>88</v>
      </c>
      <c r="B32" s="44">
        <v>0</v>
      </c>
      <c r="C32" s="44">
        <f t="shared" ref="C32:E32" si="5">C33+C34</f>
        <v>0</v>
      </c>
      <c r="D32" s="44">
        <f t="shared" si="5"/>
        <v>0</v>
      </c>
      <c r="E32" s="44">
        <f t="shared" si="5"/>
        <v>0</v>
      </c>
      <c r="F32" s="12" t="s">
        <v>134</v>
      </c>
      <c r="G32" s="8" t="s">
        <v>39</v>
      </c>
      <c r="H32" s="9" t="s">
        <v>99</v>
      </c>
      <c r="I32" s="9" t="s">
        <v>135</v>
      </c>
      <c r="J32" s="9" t="s">
        <v>136</v>
      </c>
      <c r="K32" s="9" t="s">
        <v>137</v>
      </c>
      <c r="L32" s="9" t="s">
        <v>201</v>
      </c>
      <c r="M32" s="36">
        <f>M33+M34</f>
        <v>17318.800000000017</v>
      </c>
    </row>
    <row r="33" spans="1:14" s="2" customFormat="1" ht="78.75" x14ac:dyDescent="0.25">
      <c r="A33" s="68" t="s">
        <v>89</v>
      </c>
      <c r="B33" s="17">
        <v>0</v>
      </c>
      <c r="C33" s="17">
        <v>0</v>
      </c>
      <c r="D33" s="17">
        <v>0</v>
      </c>
      <c r="E33" s="17">
        <v>0</v>
      </c>
      <c r="F33" s="12"/>
      <c r="G33" s="8"/>
      <c r="H33" s="26"/>
      <c r="I33" s="26"/>
      <c r="J33" s="26"/>
      <c r="K33" s="27"/>
      <c r="L33" s="27"/>
      <c r="M33" s="36">
        <f>200821.5-190780.4</f>
        <v>10041.100000000006</v>
      </c>
    </row>
    <row r="34" spans="1:14" s="2" customFormat="1" ht="78.75" x14ac:dyDescent="0.25">
      <c r="A34" s="68" t="s">
        <v>90</v>
      </c>
      <c r="B34" s="17">
        <v>0</v>
      </c>
      <c r="C34" s="17">
        <v>0</v>
      </c>
      <c r="D34" s="17">
        <v>0</v>
      </c>
      <c r="E34" s="17">
        <v>0</v>
      </c>
      <c r="F34" s="12"/>
      <c r="G34" s="8"/>
      <c r="H34" s="26"/>
      <c r="I34" s="26"/>
      <c r="J34" s="26"/>
      <c r="K34" s="27"/>
      <c r="L34" s="27"/>
      <c r="M34" s="36">
        <f>191647-184369.3</f>
        <v>7277.7000000000116</v>
      </c>
    </row>
    <row r="35" spans="1:14" ht="47.25" x14ac:dyDescent="0.25">
      <c r="A35" s="65" t="s">
        <v>16</v>
      </c>
      <c r="B35" s="71">
        <f>B36+B40+B53</f>
        <v>1273710.6200000001</v>
      </c>
      <c r="C35" s="71">
        <f>C36+C40+C53</f>
        <v>1464528.2000000002</v>
      </c>
      <c r="D35" s="71">
        <f>D36+D40+D53</f>
        <v>1576059.9</v>
      </c>
      <c r="E35" s="71">
        <f>E36+E40+E53</f>
        <v>1458181.6</v>
      </c>
      <c r="F35" s="12" t="s">
        <v>41</v>
      </c>
      <c r="G35" s="7" t="s">
        <v>42</v>
      </c>
      <c r="H35" s="9" t="s">
        <v>57</v>
      </c>
      <c r="I35" s="9" t="s">
        <v>56</v>
      </c>
      <c r="J35" s="9" t="s">
        <v>58</v>
      </c>
      <c r="K35" s="9" t="s">
        <v>138</v>
      </c>
      <c r="L35" s="9" t="s">
        <v>91</v>
      </c>
      <c r="M35" s="30" t="e">
        <f>M36+M40+M53</f>
        <v>#REF!</v>
      </c>
    </row>
    <row r="36" spans="1:14" ht="85.5" customHeight="1" x14ac:dyDescent="0.25">
      <c r="A36" s="68" t="s">
        <v>28</v>
      </c>
      <c r="B36" s="44">
        <v>142383.9</v>
      </c>
      <c r="C36" s="44">
        <f>C37+C38+C39</f>
        <v>114451.29999999999</v>
      </c>
      <c r="D36" s="44">
        <f t="shared" ref="D36:E36" si="6">D37+D38+D39</f>
        <v>77967.7</v>
      </c>
      <c r="E36" s="44">
        <f t="shared" si="6"/>
        <v>51567.7</v>
      </c>
      <c r="F36" s="12" t="s">
        <v>43</v>
      </c>
      <c r="G36" s="7" t="s">
        <v>42</v>
      </c>
      <c r="H36" s="9" t="s">
        <v>59</v>
      </c>
      <c r="I36" s="9" t="s">
        <v>140</v>
      </c>
      <c r="J36" s="9" t="s">
        <v>139</v>
      </c>
      <c r="K36" s="9" t="s">
        <v>139</v>
      </c>
      <c r="L36" s="9" t="s">
        <v>100</v>
      </c>
      <c r="M36" s="36" t="e">
        <f>M37+#REF!+M38+M39</f>
        <v>#REF!</v>
      </c>
    </row>
    <row r="37" spans="1:14" ht="85.5" customHeight="1" x14ac:dyDescent="0.25">
      <c r="A37" s="68" t="s">
        <v>205</v>
      </c>
      <c r="B37" s="44">
        <v>43497.5</v>
      </c>
      <c r="C37" s="44">
        <v>43466.7</v>
      </c>
      <c r="D37" s="44">
        <v>0</v>
      </c>
      <c r="E37" s="44">
        <v>0</v>
      </c>
      <c r="F37" s="12"/>
      <c r="G37" s="7"/>
      <c r="H37" s="25"/>
      <c r="I37" s="25"/>
      <c r="J37" s="25"/>
      <c r="K37" s="20"/>
      <c r="L37" s="20"/>
      <c r="M37" s="36">
        <v>32000</v>
      </c>
    </row>
    <row r="38" spans="1:14" ht="47.25" x14ac:dyDescent="0.25">
      <c r="A38" s="68" t="s">
        <v>206</v>
      </c>
      <c r="B38" s="44">
        <v>52851.6</v>
      </c>
      <c r="C38" s="44">
        <v>26081.1</v>
      </c>
      <c r="D38" s="44">
        <v>26400</v>
      </c>
      <c r="E38" s="44">
        <v>0</v>
      </c>
      <c r="F38" s="12"/>
      <c r="G38" s="7"/>
      <c r="H38" s="25"/>
      <c r="I38" s="25"/>
      <c r="J38" s="25"/>
      <c r="K38" s="20"/>
      <c r="L38" s="20"/>
      <c r="M38" s="36">
        <v>84288</v>
      </c>
    </row>
    <row r="39" spans="1:14" ht="63" x14ac:dyDescent="0.25">
      <c r="A39" s="68" t="s">
        <v>207</v>
      </c>
      <c r="B39" s="44">
        <v>46034.9</v>
      </c>
      <c r="C39" s="44">
        <v>44903.5</v>
      </c>
      <c r="D39" s="44">
        <v>51567.7</v>
      </c>
      <c r="E39" s="44">
        <v>51567.7</v>
      </c>
      <c r="F39" s="12"/>
      <c r="G39" s="7"/>
      <c r="H39" s="25"/>
      <c r="I39" s="25"/>
      <c r="J39" s="25"/>
      <c r="K39" s="20"/>
      <c r="L39" s="20"/>
      <c r="M39" s="36">
        <v>32786.6</v>
      </c>
    </row>
    <row r="40" spans="1:14" s="15" customFormat="1" ht="66" customHeight="1" x14ac:dyDescent="0.25">
      <c r="A40" s="69" t="s">
        <v>103</v>
      </c>
      <c r="B40" s="52">
        <v>750709.5</v>
      </c>
      <c r="C40" s="52">
        <f>C45+C48+C49+C51+C50+C52</f>
        <v>835750</v>
      </c>
      <c r="D40" s="52">
        <f t="shared" ref="D40:E40" si="7">D45+D48+D49+D51+D50+D52</f>
        <v>895000</v>
      </c>
      <c r="E40" s="52">
        <f t="shared" si="7"/>
        <v>1002400</v>
      </c>
      <c r="F40" s="13" t="s">
        <v>141</v>
      </c>
      <c r="G40" s="20" t="s">
        <v>44</v>
      </c>
      <c r="H40" s="9" t="s">
        <v>104</v>
      </c>
      <c r="I40" s="9" t="s">
        <v>142</v>
      </c>
      <c r="J40" s="9" t="s">
        <v>143</v>
      </c>
      <c r="K40" s="9" t="s">
        <v>144</v>
      </c>
      <c r="L40" s="9" t="s">
        <v>145</v>
      </c>
      <c r="M40" s="52">
        <f>M45+M48+M49+M51</f>
        <v>1017998.3</v>
      </c>
      <c r="N40" s="50" t="s">
        <v>188</v>
      </c>
    </row>
    <row r="41" spans="1:14" s="15" customFormat="1" ht="31.5" x14ac:dyDescent="0.25">
      <c r="A41" s="69"/>
      <c r="B41" s="52"/>
      <c r="C41" s="52"/>
      <c r="D41" s="52"/>
      <c r="E41" s="52"/>
      <c r="F41" s="13" t="s">
        <v>101</v>
      </c>
      <c r="G41" s="9" t="s">
        <v>44</v>
      </c>
      <c r="H41" s="45">
        <v>18361.599999999999</v>
      </c>
      <c r="I41" s="45" t="s">
        <v>146</v>
      </c>
      <c r="J41" s="45" t="s">
        <v>146</v>
      </c>
      <c r="K41" s="45" t="s">
        <v>146</v>
      </c>
      <c r="L41" s="45" t="s">
        <v>146</v>
      </c>
      <c r="M41" s="52"/>
      <c r="N41" s="50"/>
    </row>
    <row r="42" spans="1:14" s="15" customFormat="1" ht="31.5" x14ac:dyDescent="0.25">
      <c r="A42" s="69"/>
      <c r="B42" s="52"/>
      <c r="C42" s="52"/>
      <c r="D42" s="52"/>
      <c r="E42" s="52"/>
      <c r="F42" s="13" t="s">
        <v>102</v>
      </c>
      <c r="G42" s="9" t="s">
        <v>44</v>
      </c>
      <c r="H42" s="45">
        <v>4411.2</v>
      </c>
      <c r="I42" s="72" t="s">
        <v>147</v>
      </c>
      <c r="J42" s="45" t="s">
        <v>148</v>
      </c>
      <c r="K42" s="45" t="s">
        <v>148</v>
      </c>
      <c r="L42" s="45" t="s">
        <v>148</v>
      </c>
      <c r="M42" s="52"/>
      <c r="N42" s="50"/>
    </row>
    <row r="43" spans="1:14" ht="63" x14ac:dyDescent="0.25">
      <c r="A43" s="69"/>
      <c r="B43" s="52"/>
      <c r="C43" s="52"/>
      <c r="D43" s="52"/>
      <c r="E43" s="52"/>
      <c r="F43" s="12" t="s">
        <v>149</v>
      </c>
      <c r="G43" s="7" t="s">
        <v>45</v>
      </c>
      <c r="H43" s="9">
        <v>117.3</v>
      </c>
      <c r="I43" s="9" t="s">
        <v>151</v>
      </c>
      <c r="J43" s="9" t="s">
        <v>152</v>
      </c>
      <c r="K43" s="9" t="s">
        <v>153</v>
      </c>
      <c r="L43" s="9" t="s">
        <v>150</v>
      </c>
      <c r="M43" s="52"/>
    </row>
    <row r="44" spans="1:14" ht="51.75" customHeight="1" x14ac:dyDescent="0.25">
      <c r="A44" s="69"/>
      <c r="B44" s="52"/>
      <c r="C44" s="52"/>
      <c r="D44" s="52"/>
      <c r="E44" s="52"/>
      <c r="F44" s="12" t="s">
        <v>154</v>
      </c>
      <c r="G44" s="7" t="s">
        <v>47</v>
      </c>
      <c r="H44" s="9" t="s">
        <v>68</v>
      </c>
      <c r="I44" s="9" t="s">
        <v>156</v>
      </c>
      <c r="J44" s="9" t="s">
        <v>157</v>
      </c>
      <c r="K44" s="9" t="s">
        <v>158</v>
      </c>
      <c r="L44" s="9" t="s">
        <v>155</v>
      </c>
      <c r="M44" s="52"/>
    </row>
    <row r="45" spans="1:14" ht="47.25" customHeight="1" x14ac:dyDescent="0.25">
      <c r="A45" s="69" t="s">
        <v>208</v>
      </c>
      <c r="B45" s="51">
        <v>96259.4</v>
      </c>
      <c r="C45" s="51">
        <v>82000</v>
      </c>
      <c r="D45" s="51">
        <v>87000</v>
      </c>
      <c r="E45" s="51">
        <v>0</v>
      </c>
      <c r="F45" s="13"/>
      <c r="G45" s="9"/>
      <c r="H45" s="45"/>
      <c r="I45" s="45"/>
      <c r="J45" s="45"/>
      <c r="K45" s="45"/>
      <c r="L45" s="45"/>
      <c r="M45" s="51">
        <v>26000</v>
      </c>
    </row>
    <row r="46" spans="1:14" ht="28.5" customHeight="1" x14ac:dyDescent="0.25">
      <c r="A46" s="69"/>
      <c r="B46" s="51"/>
      <c r="C46" s="51"/>
      <c r="D46" s="51"/>
      <c r="E46" s="51"/>
      <c r="F46" s="13"/>
      <c r="G46" s="9"/>
      <c r="H46" s="45"/>
      <c r="I46" s="45"/>
      <c r="J46" s="45"/>
      <c r="K46" s="45"/>
      <c r="L46" s="45"/>
      <c r="M46" s="51"/>
    </row>
    <row r="47" spans="1:14" ht="28.5" customHeight="1" x14ac:dyDescent="0.25">
      <c r="A47" s="69"/>
      <c r="B47" s="51"/>
      <c r="C47" s="51"/>
      <c r="D47" s="51"/>
      <c r="E47" s="51"/>
      <c r="F47" s="13"/>
      <c r="G47" s="9"/>
      <c r="H47" s="45"/>
      <c r="I47" s="45"/>
      <c r="J47" s="45"/>
      <c r="K47" s="45"/>
      <c r="L47" s="45"/>
      <c r="M47" s="51"/>
    </row>
    <row r="48" spans="1:14" ht="47.25" x14ac:dyDescent="0.25">
      <c r="A48" s="68" t="s">
        <v>209</v>
      </c>
      <c r="B48" s="44">
        <v>3540</v>
      </c>
      <c r="C48" s="44">
        <v>3540</v>
      </c>
      <c r="D48" s="44">
        <v>8000</v>
      </c>
      <c r="E48" s="44">
        <v>2400</v>
      </c>
      <c r="F48" s="12"/>
      <c r="G48" s="7"/>
      <c r="H48" s="25"/>
      <c r="I48" s="25"/>
      <c r="J48" s="25"/>
      <c r="K48" s="20"/>
      <c r="L48" s="20"/>
      <c r="M48" s="36">
        <v>3540</v>
      </c>
    </row>
    <row r="49" spans="1:14" ht="70.5" customHeight="1" x14ac:dyDescent="0.25">
      <c r="A49" s="68" t="s">
        <v>210</v>
      </c>
      <c r="B49" s="44">
        <v>250000</v>
      </c>
      <c r="C49" s="44">
        <v>173000</v>
      </c>
      <c r="D49" s="44">
        <v>355000</v>
      </c>
      <c r="E49" s="44">
        <v>410000</v>
      </c>
      <c r="F49" s="12"/>
      <c r="G49" s="8"/>
      <c r="H49" s="9"/>
      <c r="I49" s="9"/>
      <c r="J49" s="9"/>
      <c r="K49" s="20"/>
      <c r="L49" s="20"/>
      <c r="M49" s="36">
        <v>500000</v>
      </c>
    </row>
    <row r="50" spans="1:14" ht="144.75" customHeight="1" x14ac:dyDescent="0.25">
      <c r="A50" s="68" t="s">
        <v>211</v>
      </c>
      <c r="B50" s="44">
        <v>0</v>
      </c>
      <c r="C50" s="44">
        <v>135000</v>
      </c>
      <c r="D50" s="44">
        <v>45000</v>
      </c>
      <c r="E50" s="44">
        <v>90000</v>
      </c>
      <c r="F50" s="12"/>
      <c r="G50" s="8"/>
      <c r="H50" s="9"/>
      <c r="I50" s="9"/>
      <c r="J50" s="9"/>
      <c r="K50" s="20"/>
      <c r="L50" s="20"/>
      <c r="M50" s="38"/>
    </row>
    <row r="51" spans="1:14" ht="63" x14ac:dyDescent="0.25">
      <c r="A51" s="68" t="s">
        <v>212</v>
      </c>
      <c r="B51" s="44">
        <v>400910.1</v>
      </c>
      <c r="C51" s="44">
        <v>400000</v>
      </c>
      <c r="D51" s="44">
        <v>400000</v>
      </c>
      <c r="E51" s="44">
        <v>500000</v>
      </c>
      <c r="F51" s="12"/>
      <c r="G51" s="8"/>
      <c r="H51" s="9"/>
      <c r="I51" s="9"/>
      <c r="J51" s="9"/>
      <c r="K51" s="20"/>
      <c r="L51" s="20"/>
      <c r="M51" s="36">
        <v>488458.3</v>
      </c>
    </row>
    <row r="52" spans="1:14" ht="78.75" x14ac:dyDescent="0.25">
      <c r="A52" s="68" t="s">
        <v>213</v>
      </c>
      <c r="B52" s="44">
        <v>0</v>
      </c>
      <c r="C52" s="44">
        <v>42210</v>
      </c>
      <c r="D52" s="44">
        <v>0</v>
      </c>
      <c r="E52" s="44">
        <v>0</v>
      </c>
      <c r="F52" s="12"/>
      <c r="G52" s="8"/>
      <c r="H52" s="9"/>
      <c r="I52" s="9"/>
      <c r="J52" s="9"/>
      <c r="K52" s="20"/>
      <c r="L52" s="20"/>
      <c r="M52" s="38"/>
    </row>
    <row r="53" spans="1:14" ht="42.75" customHeight="1" x14ac:dyDescent="0.25">
      <c r="A53" s="69" t="s">
        <v>17</v>
      </c>
      <c r="B53" s="51">
        <f>B55</f>
        <v>380617.22</v>
      </c>
      <c r="C53" s="51">
        <f>C55</f>
        <v>514326.9</v>
      </c>
      <c r="D53" s="51">
        <f t="shared" ref="D53:E53" si="8">D55</f>
        <v>603092.19999999995</v>
      </c>
      <c r="E53" s="51">
        <f t="shared" si="8"/>
        <v>404213.9</v>
      </c>
      <c r="F53" s="12" t="s">
        <v>46</v>
      </c>
      <c r="G53" s="8" t="s">
        <v>42</v>
      </c>
      <c r="H53" s="9" t="s">
        <v>62</v>
      </c>
      <c r="I53" s="9" t="s">
        <v>159</v>
      </c>
      <c r="J53" s="9" t="s">
        <v>159</v>
      </c>
      <c r="K53" s="9" t="s">
        <v>160</v>
      </c>
      <c r="L53" s="9" t="s">
        <v>96</v>
      </c>
      <c r="M53" s="51" t="e">
        <f>M55+#REF!</f>
        <v>#REF!</v>
      </c>
    </row>
    <row r="54" spans="1:14" ht="56.25" customHeight="1" x14ac:dyDescent="0.25">
      <c r="A54" s="69"/>
      <c r="B54" s="51"/>
      <c r="C54" s="51"/>
      <c r="D54" s="51"/>
      <c r="E54" s="51"/>
      <c r="F54" s="12" t="s">
        <v>48</v>
      </c>
      <c r="G54" s="8" t="s">
        <v>42</v>
      </c>
      <c r="H54" s="9" t="s">
        <v>63</v>
      </c>
      <c r="I54" s="9" t="s">
        <v>161</v>
      </c>
      <c r="J54" s="9" t="s">
        <v>162</v>
      </c>
      <c r="K54" s="9" t="s">
        <v>164</v>
      </c>
      <c r="L54" s="9" t="s">
        <v>163</v>
      </c>
      <c r="M54" s="51"/>
    </row>
    <row r="55" spans="1:14" ht="47.25" x14ac:dyDescent="0.25">
      <c r="A55" s="68" t="s">
        <v>18</v>
      </c>
      <c r="B55" s="44">
        <v>380617.22</v>
      </c>
      <c r="C55" s="44">
        <v>514326.9</v>
      </c>
      <c r="D55" s="44">
        <v>603092.19999999995</v>
      </c>
      <c r="E55" s="44">
        <v>404213.9</v>
      </c>
      <c r="F55" s="12"/>
      <c r="G55" s="31"/>
      <c r="H55" s="25"/>
      <c r="I55" s="25"/>
      <c r="J55" s="25"/>
      <c r="K55" s="20"/>
      <c r="L55" s="20"/>
      <c r="M55" s="36">
        <f>168061.2-159658.1</f>
        <v>8403.1000000000058</v>
      </c>
    </row>
    <row r="56" spans="1:14" ht="409.5" customHeight="1" x14ac:dyDescent="0.25">
      <c r="A56" s="65" t="s">
        <v>19</v>
      </c>
      <c r="B56" s="67">
        <v>2507026.9</v>
      </c>
      <c r="C56" s="67">
        <f>C57+C61+C63+C67+C65</f>
        <v>3993167.5</v>
      </c>
      <c r="D56" s="67">
        <f>D57+D61+D63+D67+D65</f>
        <v>1223272.2</v>
      </c>
      <c r="E56" s="67">
        <f>E57+E61+E63+E67+E65</f>
        <v>1117260.7999999998</v>
      </c>
      <c r="F56" s="12" t="s">
        <v>165</v>
      </c>
      <c r="G56" s="8" t="s">
        <v>47</v>
      </c>
      <c r="H56" s="9" t="s">
        <v>64</v>
      </c>
      <c r="I56" s="9" t="s">
        <v>166</v>
      </c>
      <c r="J56" s="9" t="s">
        <v>245</v>
      </c>
      <c r="K56" s="9" t="s">
        <v>246</v>
      </c>
      <c r="L56" s="9" t="s">
        <v>247</v>
      </c>
      <c r="M56" s="29" t="e">
        <f>M57+M61+M63+M67+M65</f>
        <v>#REF!</v>
      </c>
      <c r="N56" s="49" t="s">
        <v>231</v>
      </c>
    </row>
    <row r="57" spans="1:14" ht="47.25" customHeight="1" x14ac:dyDescent="0.25">
      <c r="A57" s="69" t="s">
        <v>33</v>
      </c>
      <c r="B57" s="51">
        <v>292177.7</v>
      </c>
      <c r="C57" s="51">
        <f>C59+C60</f>
        <v>291998.59999999998</v>
      </c>
      <c r="D57" s="51">
        <f t="shared" ref="D57:E57" si="9">D59+D60</f>
        <v>291998.7</v>
      </c>
      <c r="E57" s="51">
        <f t="shared" si="9"/>
        <v>287851.59999999998</v>
      </c>
      <c r="F57" s="12" t="s">
        <v>167</v>
      </c>
      <c r="G57" s="8" t="s">
        <v>47</v>
      </c>
      <c r="H57" s="9" t="s">
        <v>65</v>
      </c>
      <c r="I57" s="9" t="s">
        <v>168</v>
      </c>
      <c r="J57" s="9" t="s">
        <v>248</v>
      </c>
      <c r="K57" s="9" t="s">
        <v>249</v>
      </c>
      <c r="L57" s="9" t="s">
        <v>250</v>
      </c>
      <c r="M57" s="51">
        <f t="shared" ref="M57" si="10">M59</f>
        <v>214306.5</v>
      </c>
      <c r="N57" s="49"/>
    </row>
    <row r="58" spans="1:14" ht="45" customHeight="1" x14ac:dyDescent="0.25">
      <c r="A58" s="69"/>
      <c r="B58" s="51"/>
      <c r="C58" s="51"/>
      <c r="D58" s="51"/>
      <c r="E58" s="51"/>
      <c r="F58" s="12" t="s">
        <v>169</v>
      </c>
      <c r="G58" s="8" t="s">
        <v>47</v>
      </c>
      <c r="H58" s="9" t="s">
        <v>66</v>
      </c>
      <c r="I58" s="9" t="s">
        <v>170</v>
      </c>
      <c r="J58" s="9" t="s">
        <v>251</v>
      </c>
      <c r="K58" s="9" t="s">
        <v>252</v>
      </c>
      <c r="L58" s="9" t="s">
        <v>253</v>
      </c>
      <c r="M58" s="51"/>
      <c r="N58" s="49"/>
    </row>
    <row r="59" spans="1:14" ht="63" x14ac:dyDescent="0.25">
      <c r="A59" s="68" t="s">
        <v>32</v>
      </c>
      <c r="B59" s="44">
        <v>292177.7</v>
      </c>
      <c r="C59" s="44">
        <v>261998.6</v>
      </c>
      <c r="D59" s="44">
        <v>291998.7</v>
      </c>
      <c r="E59" s="44">
        <v>287851.59999999998</v>
      </c>
      <c r="F59" s="12"/>
      <c r="G59" s="7"/>
      <c r="H59" s="25"/>
      <c r="I59" s="25"/>
      <c r="J59" s="25"/>
      <c r="K59" s="20"/>
      <c r="L59" s="20"/>
      <c r="M59" s="36">
        <v>214306.5</v>
      </c>
    </row>
    <row r="60" spans="1:14" ht="110.25" x14ac:dyDescent="0.25">
      <c r="A60" s="68" t="s">
        <v>214</v>
      </c>
      <c r="B60" s="44">
        <v>0</v>
      </c>
      <c r="C60" s="44">
        <v>30000</v>
      </c>
      <c r="D60" s="44">
        <v>0</v>
      </c>
      <c r="E60" s="44">
        <v>0</v>
      </c>
      <c r="F60" s="12"/>
      <c r="G60" s="7"/>
      <c r="H60" s="25"/>
      <c r="I60" s="25"/>
      <c r="J60" s="25"/>
      <c r="K60" s="20"/>
      <c r="L60" s="20"/>
      <c r="M60" s="38"/>
    </row>
    <row r="61" spans="1:14" ht="63" x14ac:dyDescent="0.25">
      <c r="A61" s="68" t="s">
        <v>20</v>
      </c>
      <c r="B61" s="18">
        <f>B62</f>
        <v>0</v>
      </c>
      <c r="C61" s="18">
        <f t="shared" ref="C61:E61" si="11">C62</f>
        <v>0</v>
      </c>
      <c r="D61" s="18">
        <f t="shared" si="11"/>
        <v>0</v>
      </c>
      <c r="E61" s="18">
        <f t="shared" si="11"/>
        <v>0</v>
      </c>
      <c r="F61" s="12" t="s">
        <v>171</v>
      </c>
      <c r="G61" s="8" t="s">
        <v>47</v>
      </c>
      <c r="H61" s="9" t="s">
        <v>67</v>
      </c>
      <c r="I61" s="9" t="s">
        <v>67</v>
      </c>
      <c r="J61" s="9" t="s">
        <v>67</v>
      </c>
      <c r="K61" s="9" t="s">
        <v>179</v>
      </c>
      <c r="L61" s="9" t="s">
        <v>92</v>
      </c>
      <c r="M61" s="18">
        <f>M62</f>
        <v>0</v>
      </c>
    </row>
    <row r="62" spans="1:14" ht="47.25" x14ac:dyDescent="0.25">
      <c r="A62" s="68" t="s">
        <v>21</v>
      </c>
      <c r="B62" s="44">
        <v>0</v>
      </c>
      <c r="C62" s="44">
        <v>0</v>
      </c>
      <c r="D62" s="44">
        <v>0</v>
      </c>
      <c r="E62" s="44">
        <v>0</v>
      </c>
      <c r="F62" s="12"/>
      <c r="G62" s="7"/>
      <c r="H62" s="25"/>
      <c r="I62" s="25"/>
      <c r="J62" s="25"/>
      <c r="K62" s="20"/>
      <c r="L62" s="20"/>
      <c r="M62" s="36">
        <v>0</v>
      </c>
    </row>
    <row r="63" spans="1:14" ht="31.5" x14ac:dyDescent="0.25">
      <c r="A63" s="68" t="s">
        <v>22</v>
      </c>
      <c r="B63" s="44">
        <v>1497275.4</v>
      </c>
      <c r="C63" s="44">
        <f t="shared" ref="C63:E63" si="12">C64</f>
        <v>2944700.7</v>
      </c>
      <c r="D63" s="44">
        <f t="shared" si="12"/>
        <v>184805.3</v>
      </c>
      <c r="E63" s="44">
        <f t="shared" si="12"/>
        <v>0</v>
      </c>
      <c r="F63" s="12"/>
      <c r="G63" s="7"/>
      <c r="H63" s="25"/>
      <c r="I63" s="25"/>
      <c r="J63" s="25"/>
      <c r="K63" s="20"/>
      <c r="L63" s="20"/>
      <c r="M63" s="36">
        <f>M64</f>
        <v>200000</v>
      </c>
    </row>
    <row r="64" spans="1:14" ht="31.5" x14ac:dyDescent="0.25">
      <c r="A64" s="68" t="s">
        <v>215</v>
      </c>
      <c r="B64" s="19">
        <v>1497275.4</v>
      </c>
      <c r="C64" s="19">
        <v>2944700.7</v>
      </c>
      <c r="D64" s="19">
        <v>184805.3</v>
      </c>
      <c r="E64" s="19">
        <v>0</v>
      </c>
      <c r="F64" s="12"/>
      <c r="G64" s="7"/>
      <c r="H64" s="25"/>
      <c r="I64" s="25"/>
      <c r="J64" s="25"/>
      <c r="K64" s="20"/>
      <c r="L64" s="20"/>
      <c r="M64" s="19">
        <v>200000</v>
      </c>
    </row>
    <row r="65" spans="1:14" ht="53.25" customHeight="1" x14ac:dyDescent="0.25">
      <c r="A65" s="68" t="s">
        <v>216</v>
      </c>
      <c r="B65" s="19">
        <v>0</v>
      </c>
      <c r="C65" s="19">
        <f>C66</f>
        <v>10000</v>
      </c>
      <c r="D65" s="19">
        <f t="shared" ref="D65:E65" si="13">D66</f>
        <v>0</v>
      </c>
      <c r="E65" s="19">
        <f t="shared" si="13"/>
        <v>0</v>
      </c>
      <c r="F65" s="12"/>
      <c r="G65" s="7"/>
      <c r="H65" s="25"/>
      <c r="I65" s="25"/>
      <c r="J65" s="25"/>
      <c r="K65" s="20"/>
      <c r="L65" s="20"/>
      <c r="M65" s="19" t="e">
        <f>M66+#REF!</f>
        <v>#REF!</v>
      </c>
    </row>
    <row r="66" spans="1:14" ht="47.25" x14ac:dyDescent="0.25">
      <c r="A66" s="68" t="s">
        <v>217</v>
      </c>
      <c r="B66" s="19">
        <v>0</v>
      </c>
      <c r="C66" s="19">
        <v>10000</v>
      </c>
      <c r="D66" s="19">
        <v>0</v>
      </c>
      <c r="E66" s="19">
        <v>0</v>
      </c>
      <c r="F66" s="12"/>
      <c r="G66" s="7"/>
      <c r="H66" s="25"/>
      <c r="I66" s="25"/>
      <c r="J66" s="25"/>
      <c r="K66" s="20"/>
      <c r="L66" s="20"/>
      <c r="M66" s="19">
        <v>693139.7</v>
      </c>
    </row>
    <row r="67" spans="1:14" ht="63" x14ac:dyDescent="0.25">
      <c r="A67" s="73" t="s">
        <v>218</v>
      </c>
      <c r="B67" s="59">
        <v>717573.8</v>
      </c>
      <c r="C67" s="59">
        <f>C73</f>
        <v>746468.2</v>
      </c>
      <c r="D67" s="59">
        <f t="shared" ref="D67:E67" si="14">D73</f>
        <v>746468.2</v>
      </c>
      <c r="E67" s="59">
        <f t="shared" si="14"/>
        <v>829409.2</v>
      </c>
      <c r="F67" s="12" t="s">
        <v>172</v>
      </c>
      <c r="G67" s="7" t="s">
        <v>47</v>
      </c>
      <c r="H67" s="9" t="s">
        <v>72</v>
      </c>
      <c r="I67" s="9" t="s">
        <v>173</v>
      </c>
      <c r="J67" s="9" t="s">
        <v>174</v>
      </c>
      <c r="K67" s="9" t="s">
        <v>230</v>
      </c>
      <c r="L67" s="9" t="s">
        <v>254</v>
      </c>
      <c r="M67" s="36">
        <f>M73</f>
        <v>39171.79999999993</v>
      </c>
    </row>
    <row r="68" spans="1:14" ht="63" x14ac:dyDescent="0.25">
      <c r="A68" s="74"/>
      <c r="B68" s="60"/>
      <c r="C68" s="60"/>
      <c r="D68" s="60"/>
      <c r="E68" s="60"/>
      <c r="F68" s="12" t="s">
        <v>175</v>
      </c>
      <c r="G68" s="7" t="s">
        <v>47</v>
      </c>
      <c r="H68" s="9" t="s">
        <v>73</v>
      </c>
      <c r="I68" s="9" t="s">
        <v>74</v>
      </c>
      <c r="J68" s="9" t="s">
        <v>75</v>
      </c>
      <c r="K68" s="9" t="s">
        <v>232</v>
      </c>
      <c r="L68" s="9" t="s">
        <v>233</v>
      </c>
      <c r="M68" s="43"/>
    </row>
    <row r="69" spans="1:14" ht="37.5" customHeight="1" x14ac:dyDescent="0.25">
      <c r="A69" s="74"/>
      <c r="B69" s="60"/>
      <c r="C69" s="60"/>
      <c r="D69" s="60"/>
      <c r="E69" s="60"/>
      <c r="F69" s="12" t="s">
        <v>176</v>
      </c>
      <c r="G69" s="7" t="s">
        <v>42</v>
      </c>
      <c r="H69" s="9" t="s">
        <v>76</v>
      </c>
      <c r="I69" s="9" t="s">
        <v>177</v>
      </c>
      <c r="J69" s="9" t="s">
        <v>178</v>
      </c>
      <c r="K69" s="9" t="s">
        <v>234</v>
      </c>
      <c r="L69" s="9" t="s">
        <v>83</v>
      </c>
      <c r="M69" s="43"/>
    </row>
    <row r="70" spans="1:14" ht="47.25" customHeight="1" x14ac:dyDescent="0.25">
      <c r="A70" s="74"/>
      <c r="B70" s="60"/>
      <c r="C70" s="60"/>
      <c r="D70" s="60"/>
      <c r="E70" s="60"/>
      <c r="F70" s="12" t="s">
        <v>69</v>
      </c>
      <c r="G70" s="7" t="s">
        <v>47</v>
      </c>
      <c r="H70" s="9" t="s">
        <v>79</v>
      </c>
      <c r="I70" s="9" t="s">
        <v>80</v>
      </c>
      <c r="J70" s="9" t="s">
        <v>81</v>
      </c>
      <c r="K70" s="9" t="s">
        <v>179</v>
      </c>
      <c r="L70" s="9" t="s">
        <v>93</v>
      </c>
      <c r="M70" s="43"/>
    </row>
    <row r="71" spans="1:14" ht="55.5" customHeight="1" x14ac:dyDescent="0.25">
      <c r="A71" s="74"/>
      <c r="B71" s="60"/>
      <c r="C71" s="60"/>
      <c r="D71" s="60"/>
      <c r="E71" s="60"/>
      <c r="F71" s="12" t="s">
        <v>70</v>
      </c>
      <c r="G71" s="7" t="s">
        <v>42</v>
      </c>
      <c r="H71" s="9" t="s">
        <v>82</v>
      </c>
      <c r="I71" s="9" t="s">
        <v>83</v>
      </c>
      <c r="J71" s="9" t="s">
        <v>84</v>
      </c>
      <c r="K71" s="9" t="s">
        <v>180</v>
      </c>
      <c r="L71" s="9" t="s">
        <v>94</v>
      </c>
      <c r="M71" s="43"/>
    </row>
    <row r="72" spans="1:14" ht="94.5" x14ac:dyDescent="0.25">
      <c r="A72" s="75"/>
      <c r="B72" s="61"/>
      <c r="C72" s="61"/>
      <c r="D72" s="61"/>
      <c r="E72" s="61"/>
      <c r="F72" s="12" t="s">
        <v>71</v>
      </c>
      <c r="G72" s="7" t="s">
        <v>42</v>
      </c>
      <c r="H72" s="9" t="s">
        <v>85</v>
      </c>
      <c r="I72" s="9" t="s">
        <v>77</v>
      </c>
      <c r="J72" s="9" t="s">
        <v>78</v>
      </c>
      <c r="K72" s="9" t="s">
        <v>181</v>
      </c>
      <c r="L72" s="9" t="s">
        <v>95</v>
      </c>
      <c r="M72" s="43"/>
    </row>
    <row r="73" spans="1:14" ht="42" customHeight="1" x14ac:dyDescent="0.25">
      <c r="A73" s="68" t="s">
        <v>219</v>
      </c>
      <c r="B73" s="44">
        <v>717573.8</v>
      </c>
      <c r="C73" s="44">
        <v>746468.2</v>
      </c>
      <c r="D73" s="44">
        <v>746468.2</v>
      </c>
      <c r="E73" s="44">
        <v>829409.2</v>
      </c>
      <c r="F73" s="76"/>
      <c r="G73" s="76"/>
      <c r="H73" s="76"/>
      <c r="I73" s="76"/>
      <c r="J73" s="76"/>
      <c r="K73" s="76"/>
      <c r="L73" s="76"/>
      <c r="M73" s="43">
        <f>783435.1-744263.3</f>
        <v>39171.79999999993</v>
      </c>
    </row>
    <row r="74" spans="1:14" ht="36.75" customHeight="1" x14ac:dyDescent="0.25">
      <c r="A74" s="65" t="s">
        <v>23</v>
      </c>
      <c r="B74" s="67">
        <v>799591.3</v>
      </c>
      <c r="C74" s="67">
        <f>C86+C89+C75</f>
        <v>717246</v>
      </c>
      <c r="D74" s="67">
        <f>D86+D89+D75</f>
        <v>719166.6</v>
      </c>
      <c r="E74" s="67">
        <f>E86+E89+E75</f>
        <v>710524.1</v>
      </c>
      <c r="F74" s="12"/>
      <c r="G74" s="7"/>
      <c r="H74" s="20"/>
      <c r="I74" s="20"/>
      <c r="J74" s="20"/>
      <c r="K74" s="20"/>
      <c r="L74" s="20"/>
      <c r="M74" s="29" t="e">
        <f>M86+M89+M75</f>
        <v>#REF!</v>
      </c>
    </row>
    <row r="75" spans="1:14" ht="63" x14ac:dyDescent="0.25">
      <c r="A75" s="68" t="s">
        <v>24</v>
      </c>
      <c r="B75" s="44">
        <v>797707.5</v>
      </c>
      <c r="C75" s="44">
        <f>C76+C77+C78+C79+C80+C81+C82+C83+C84+C85</f>
        <v>716231</v>
      </c>
      <c r="D75" s="44">
        <f t="shared" ref="D75:E75" si="15">D76+D77+D78+D79+D80+D81+D82+D83+D84+D85</f>
        <v>718151.6</v>
      </c>
      <c r="E75" s="44">
        <f t="shared" si="15"/>
        <v>709509.1</v>
      </c>
      <c r="F75" s="12" t="s">
        <v>60</v>
      </c>
      <c r="G75" s="8" t="s">
        <v>47</v>
      </c>
      <c r="H75" s="9" t="s">
        <v>61</v>
      </c>
      <c r="I75" s="9" t="s">
        <v>182</v>
      </c>
      <c r="J75" s="9" t="s">
        <v>229</v>
      </c>
      <c r="K75" s="9" t="s">
        <v>229</v>
      </c>
      <c r="L75" s="9" t="s">
        <v>229</v>
      </c>
      <c r="M75" s="36" t="e">
        <f>M76+#REF!+#REF!+M77+M78+M80+M81+M82+M84+M83+#REF!</f>
        <v>#REF!</v>
      </c>
      <c r="N75" s="40" t="s">
        <v>189</v>
      </c>
    </row>
    <row r="76" spans="1:14" ht="55.5" customHeight="1" x14ac:dyDescent="0.25">
      <c r="A76" s="68" t="s">
        <v>87</v>
      </c>
      <c r="B76" s="44">
        <v>225568</v>
      </c>
      <c r="C76" s="44">
        <v>277460</v>
      </c>
      <c r="D76" s="44">
        <v>277258.09999999998</v>
      </c>
      <c r="E76" s="44">
        <v>268615.59999999998</v>
      </c>
      <c r="F76" s="12"/>
      <c r="G76" s="7"/>
      <c r="H76" s="20"/>
      <c r="I76" s="20"/>
      <c r="J76" s="20"/>
      <c r="K76" s="20"/>
      <c r="L76" s="20"/>
      <c r="M76" s="36">
        <v>137129.79999999999</v>
      </c>
    </row>
    <row r="77" spans="1:14" ht="63" x14ac:dyDescent="0.25">
      <c r="A77" s="68" t="s">
        <v>220</v>
      </c>
      <c r="B77" s="44">
        <v>386951.4</v>
      </c>
      <c r="C77" s="44">
        <v>412805.6</v>
      </c>
      <c r="D77" s="44">
        <v>420293.5</v>
      </c>
      <c r="E77" s="44">
        <v>420293.5</v>
      </c>
      <c r="F77" s="12"/>
      <c r="G77" s="7"/>
      <c r="H77" s="20"/>
      <c r="I77" s="20"/>
      <c r="J77" s="20"/>
      <c r="K77" s="20"/>
      <c r="L77" s="20"/>
      <c r="M77" s="36">
        <v>372379.2</v>
      </c>
    </row>
    <row r="78" spans="1:14" ht="47.25" x14ac:dyDescent="0.25">
      <c r="A78" s="68" t="s">
        <v>221</v>
      </c>
      <c r="B78" s="44">
        <v>1633.2</v>
      </c>
      <c r="C78" s="44">
        <v>0</v>
      </c>
      <c r="D78" s="44">
        <v>0</v>
      </c>
      <c r="E78" s="44">
        <v>0</v>
      </c>
      <c r="F78" s="12"/>
      <c r="G78" s="7"/>
      <c r="H78" s="20"/>
      <c r="I78" s="20"/>
      <c r="J78" s="20"/>
      <c r="K78" s="20"/>
      <c r="L78" s="20"/>
      <c r="M78" s="36">
        <v>2512.1999999999998</v>
      </c>
    </row>
    <row r="79" spans="1:14" ht="94.5" x14ac:dyDescent="0.25">
      <c r="A79" s="68" t="s">
        <v>222</v>
      </c>
      <c r="B79" s="44">
        <v>0</v>
      </c>
      <c r="C79" s="44">
        <v>5365.4</v>
      </c>
      <c r="D79" s="44"/>
      <c r="E79" s="44"/>
      <c r="F79" s="12"/>
      <c r="G79" s="7"/>
      <c r="H79" s="20"/>
      <c r="I79" s="20"/>
      <c r="J79" s="20"/>
      <c r="K79" s="20"/>
      <c r="L79" s="20"/>
      <c r="M79" s="38"/>
    </row>
    <row r="80" spans="1:14" ht="47.25" x14ac:dyDescent="0.25">
      <c r="A80" s="68" t="s">
        <v>223</v>
      </c>
      <c r="B80" s="44">
        <v>350</v>
      </c>
      <c r="C80" s="44">
        <v>350</v>
      </c>
      <c r="D80" s="44">
        <v>350</v>
      </c>
      <c r="E80" s="44">
        <v>350</v>
      </c>
      <c r="F80" s="12"/>
      <c r="G80" s="7"/>
      <c r="H80" s="20"/>
      <c r="I80" s="20"/>
      <c r="J80" s="20"/>
      <c r="K80" s="20"/>
      <c r="L80" s="20"/>
      <c r="M80" s="36">
        <v>350</v>
      </c>
    </row>
    <row r="81" spans="1:13" ht="63" x14ac:dyDescent="0.25">
      <c r="A81" s="68" t="s">
        <v>224</v>
      </c>
      <c r="B81" s="44">
        <v>6800</v>
      </c>
      <c r="C81" s="44">
        <v>7170</v>
      </c>
      <c r="D81" s="44">
        <v>7170</v>
      </c>
      <c r="E81" s="44">
        <v>7170</v>
      </c>
      <c r="F81" s="12"/>
      <c r="G81" s="7"/>
      <c r="H81" s="20"/>
      <c r="I81" s="20"/>
      <c r="J81" s="20"/>
      <c r="K81" s="20"/>
      <c r="L81" s="20"/>
      <c r="M81" s="36">
        <v>6630</v>
      </c>
    </row>
    <row r="82" spans="1:13" ht="63" x14ac:dyDescent="0.25">
      <c r="A82" s="68" t="s">
        <v>225</v>
      </c>
      <c r="B82" s="44">
        <v>147991.79999999999</v>
      </c>
      <c r="C82" s="44">
        <v>10000</v>
      </c>
      <c r="D82" s="44">
        <v>10000</v>
      </c>
      <c r="E82" s="44">
        <v>10000</v>
      </c>
      <c r="F82" s="12"/>
      <c r="G82" s="7"/>
      <c r="H82" s="20"/>
      <c r="I82" s="20"/>
      <c r="J82" s="20"/>
      <c r="K82" s="20"/>
      <c r="L82" s="20"/>
      <c r="M82" s="36">
        <v>31950</v>
      </c>
    </row>
    <row r="83" spans="1:13" ht="141.75" x14ac:dyDescent="0.25">
      <c r="A83" s="68" t="s">
        <v>226</v>
      </c>
      <c r="B83" s="44">
        <v>24900.400000000001</v>
      </c>
      <c r="C83" s="44">
        <v>0</v>
      </c>
      <c r="D83" s="44">
        <v>0</v>
      </c>
      <c r="E83" s="44">
        <v>0</v>
      </c>
      <c r="F83" s="12"/>
      <c r="G83" s="7"/>
      <c r="H83" s="20"/>
      <c r="I83" s="20"/>
      <c r="J83" s="20"/>
      <c r="K83" s="20"/>
      <c r="L83" s="20"/>
      <c r="M83" s="36">
        <v>24900.400000000001</v>
      </c>
    </row>
    <row r="84" spans="1:13" ht="94.5" x14ac:dyDescent="0.25">
      <c r="A84" s="68" t="s">
        <v>227</v>
      </c>
      <c r="B84" s="44">
        <v>3512.6</v>
      </c>
      <c r="C84" s="44">
        <v>0</v>
      </c>
      <c r="D84" s="44">
        <v>0</v>
      </c>
      <c r="E84" s="44">
        <v>0</v>
      </c>
      <c r="F84" s="12"/>
      <c r="G84" s="7"/>
      <c r="H84" s="20"/>
      <c r="I84" s="20"/>
      <c r="J84" s="20"/>
      <c r="K84" s="20"/>
      <c r="L84" s="20"/>
      <c r="M84" s="36">
        <v>0</v>
      </c>
    </row>
    <row r="85" spans="1:13" ht="63" x14ac:dyDescent="0.25">
      <c r="A85" s="68" t="s">
        <v>228</v>
      </c>
      <c r="B85" s="44">
        <v>0</v>
      </c>
      <c r="C85" s="44">
        <v>3080</v>
      </c>
      <c r="D85" s="44">
        <v>3080</v>
      </c>
      <c r="E85" s="44">
        <v>3080</v>
      </c>
      <c r="F85" s="12"/>
      <c r="G85" s="7"/>
      <c r="H85" s="20"/>
      <c r="I85" s="20"/>
      <c r="J85" s="20"/>
      <c r="K85" s="20"/>
      <c r="L85" s="20"/>
      <c r="M85" s="38"/>
    </row>
    <row r="86" spans="1:13" ht="31.5" x14ac:dyDescent="0.25">
      <c r="A86" s="68" t="s">
        <v>25</v>
      </c>
      <c r="B86" s="44">
        <v>1653</v>
      </c>
      <c r="C86" s="44">
        <f>C87+C88</f>
        <v>953</v>
      </c>
      <c r="D86" s="44">
        <f t="shared" ref="D86:E86" si="16">D87+D88</f>
        <v>953</v>
      </c>
      <c r="E86" s="44">
        <f t="shared" si="16"/>
        <v>953</v>
      </c>
      <c r="F86" s="12"/>
      <c r="G86" s="7"/>
      <c r="H86" s="25"/>
      <c r="I86" s="25"/>
      <c r="J86" s="25"/>
      <c r="K86" s="20"/>
      <c r="L86" s="20"/>
      <c r="M86" s="36">
        <f t="shared" ref="M86" si="17">M87+M88</f>
        <v>1891</v>
      </c>
    </row>
    <row r="87" spans="1:13" ht="87.75" customHeight="1" x14ac:dyDescent="0.25">
      <c r="A87" s="68" t="s">
        <v>31</v>
      </c>
      <c r="B87" s="44">
        <v>303</v>
      </c>
      <c r="C87" s="44">
        <v>303</v>
      </c>
      <c r="D87" s="44">
        <v>303</v>
      </c>
      <c r="E87" s="44">
        <v>303</v>
      </c>
      <c r="F87" s="12"/>
      <c r="G87" s="7"/>
      <c r="H87" s="25"/>
      <c r="I87" s="25"/>
      <c r="J87" s="25"/>
      <c r="K87" s="20"/>
      <c r="L87" s="20"/>
      <c r="M87" s="36">
        <v>541</v>
      </c>
    </row>
    <row r="88" spans="1:13" ht="31.5" x14ac:dyDescent="0.25">
      <c r="A88" s="68" t="s">
        <v>30</v>
      </c>
      <c r="B88" s="44">
        <v>1350</v>
      </c>
      <c r="C88" s="44">
        <v>650</v>
      </c>
      <c r="D88" s="44">
        <v>650</v>
      </c>
      <c r="E88" s="44">
        <v>650</v>
      </c>
      <c r="F88" s="12"/>
      <c r="G88" s="7"/>
      <c r="H88" s="25"/>
      <c r="I88" s="25"/>
      <c r="J88" s="25"/>
      <c r="K88" s="20"/>
      <c r="L88" s="20"/>
      <c r="M88" s="36">
        <v>1350</v>
      </c>
    </row>
    <row r="89" spans="1:13" s="2" customFormat="1" ht="47.25" x14ac:dyDescent="0.25">
      <c r="A89" s="68" t="s">
        <v>26</v>
      </c>
      <c r="B89" s="44">
        <v>230.8</v>
      </c>
      <c r="C89" s="44">
        <f>C90</f>
        <v>62</v>
      </c>
      <c r="D89" s="44">
        <f t="shared" ref="D89:E89" si="18">D90</f>
        <v>62</v>
      </c>
      <c r="E89" s="44">
        <f t="shared" si="18"/>
        <v>62</v>
      </c>
      <c r="F89" s="12"/>
      <c r="G89" s="8"/>
      <c r="H89" s="26"/>
      <c r="I89" s="26"/>
      <c r="J89" s="26"/>
      <c r="K89" s="27"/>
      <c r="L89" s="27"/>
      <c r="M89" s="36">
        <f t="shared" ref="M89" si="19">M90</f>
        <v>41.3</v>
      </c>
    </row>
    <row r="90" spans="1:13" s="2" customFormat="1" ht="47.25" x14ac:dyDescent="0.25">
      <c r="A90" s="68" t="s">
        <v>27</v>
      </c>
      <c r="B90" s="44">
        <v>230.8</v>
      </c>
      <c r="C90" s="44">
        <v>62</v>
      </c>
      <c r="D90" s="44">
        <v>62</v>
      </c>
      <c r="E90" s="44">
        <v>62</v>
      </c>
      <c r="F90" s="12"/>
      <c r="G90" s="8"/>
      <c r="H90" s="26"/>
      <c r="I90" s="26"/>
      <c r="J90" s="26"/>
      <c r="K90" s="27"/>
      <c r="L90" s="27"/>
      <c r="M90" s="36">
        <v>41.3</v>
      </c>
    </row>
    <row r="91" spans="1:13" x14ac:dyDescent="0.25">
      <c r="A91" s="57" t="s">
        <v>235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</row>
    <row r="92" spans="1:13" x14ac:dyDescent="0.25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</row>
    <row r="93" spans="1:13" x14ac:dyDescent="0.25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</row>
    <row r="94" spans="1:13" x14ac:dyDescent="0.25">
      <c r="A94" s="64"/>
      <c r="B94" s="77"/>
      <c r="C94" s="32"/>
      <c r="D94" s="32"/>
      <c r="E94" s="32"/>
      <c r="F94" s="32"/>
      <c r="G94" s="33"/>
      <c r="H94" s="34"/>
      <c r="I94" s="34"/>
      <c r="J94" s="34"/>
      <c r="K94" s="35"/>
      <c r="L94" s="78"/>
    </row>
  </sheetData>
  <autoFilter ref="A6:E90"/>
  <mergeCells count="48">
    <mergeCell ref="A91:L93"/>
    <mergeCell ref="A19:A20"/>
    <mergeCell ref="E45:E47"/>
    <mergeCell ref="A57:A58"/>
    <mergeCell ref="B57:B58"/>
    <mergeCell ref="C57:C58"/>
    <mergeCell ref="D57:D58"/>
    <mergeCell ref="E57:E58"/>
    <mergeCell ref="B40:B44"/>
    <mergeCell ref="A67:A72"/>
    <mergeCell ref="B67:B72"/>
    <mergeCell ref="C67:C72"/>
    <mergeCell ref="D67:D72"/>
    <mergeCell ref="E67:E72"/>
    <mergeCell ref="K3:L3"/>
    <mergeCell ref="F4:F5"/>
    <mergeCell ref="B4:E4"/>
    <mergeCell ref="D13:D14"/>
    <mergeCell ref="E13:E14"/>
    <mergeCell ref="H1:L1"/>
    <mergeCell ref="D53:D54"/>
    <mergeCell ref="E53:E54"/>
    <mergeCell ref="E40:E44"/>
    <mergeCell ref="A40:A44"/>
    <mergeCell ref="D40:D44"/>
    <mergeCell ref="C40:C44"/>
    <mergeCell ref="A45:A47"/>
    <mergeCell ref="B45:B47"/>
    <mergeCell ref="C45:C47"/>
    <mergeCell ref="D45:D47"/>
    <mergeCell ref="A53:A54"/>
    <mergeCell ref="B53:B54"/>
    <mergeCell ref="C53:C54"/>
    <mergeCell ref="A2:L2"/>
    <mergeCell ref="G4:L4"/>
    <mergeCell ref="A4:A5"/>
    <mergeCell ref="A16:A18"/>
    <mergeCell ref="A13:A14"/>
    <mergeCell ref="B13:B14"/>
    <mergeCell ref="C13:C14"/>
    <mergeCell ref="N13:N14"/>
    <mergeCell ref="N40:N42"/>
    <mergeCell ref="N56:N58"/>
    <mergeCell ref="M57:M58"/>
    <mergeCell ref="M13:M14"/>
    <mergeCell ref="M40:M44"/>
    <mergeCell ref="M45:M47"/>
    <mergeCell ref="M53:M54"/>
  </mergeCells>
  <pageMargins left="0.23622047244094491" right="0.23622047244094491" top="0.15748031496062992" bottom="0.5" header="0.11811023622047245" footer="0.31496062992125984"/>
  <pageSetup paperSize="9" scale="64" fitToHeight="0" orientation="landscape" r:id="rId1"/>
  <headerFooter>
    <oddFooter>&amp;R&amp;P</oddFooter>
  </headerFooter>
  <rowBreaks count="3" manualBreakCount="3">
    <brk id="39" max="12" man="1"/>
    <brk id="59" max="12" man="1"/>
    <brk id="7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итоговый вариант</vt:lpstr>
      <vt:lpstr>'итоговый вариант'!Заголовки_для_печати</vt:lpstr>
      <vt:lpstr>'итоговый вариант'!Область_печати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 Андреевна</dc:creator>
  <cp:lastModifiedBy>Цыганова Марина Николаевна</cp:lastModifiedBy>
  <cp:lastPrinted>2021-10-01T04:44:15Z</cp:lastPrinted>
  <dcterms:created xsi:type="dcterms:W3CDTF">2019-03-04T11:38:26Z</dcterms:created>
  <dcterms:modified xsi:type="dcterms:W3CDTF">2021-10-01T04:44:17Z</dcterms:modified>
</cp:coreProperties>
</file>