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60" windowWidth="17955" windowHeight="11535"/>
  </bookViews>
  <sheets>
    <sheet name="ГП соц. поддержка (КБ+ФС) 07.09" sheetId="1" r:id="rId1"/>
  </sheets>
  <definedNames>
    <definedName name="_xlnm._FilterDatabase" localSheetId="0" hidden="1">'ГП соц. поддержка (КБ+ФС) 07.09'!$A$5:$L$115</definedName>
    <definedName name="_xlnm.Print_Titles" localSheetId="0">'ГП соц. поддержка (КБ+ФС) 07.09'!$4:$5</definedName>
    <definedName name="_xlnm.Print_Area" localSheetId="0">'ГП соц. поддержка (КБ+ФС) 07.09'!$A$2:$L$116</definedName>
  </definedNames>
  <calcPr calcId="145621"/>
</workbook>
</file>

<file path=xl/calcChain.xml><?xml version="1.0" encoding="utf-8"?>
<calcChain xmlns="http://schemas.openxmlformats.org/spreadsheetml/2006/main">
  <c r="F92" i="1" l="1"/>
  <c r="E11" i="1"/>
  <c r="G92" i="1"/>
  <c r="E92" i="1"/>
  <c r="F11" i="1"/>
  <c r="G107" i="1" l="1"/>
  <c r="F107" i="1"/>
  <c r="E107" i="1"/>
  <c r="G122" i="1" l="1"/>
  <c r="G124" i="1" s="1"/>
  <c r="G128" i="1" s="1"/>
  <c r="F122" i="1"/>
  <c r="F124" i="1" s="1"/>
  <c r="F128" i="1" s="1"/>
  <c r="E122" i="1"/>
  <c r="E124" i="1" s="1"/>
  <c r="E128" i="1" s="1"/>
  <c r="D122" i="1"/>
  <c r="G110" i="1"/>
  <c r="F110" i="1"/>
  <c r="E110" i="1"/>
  <c r="D110" i="1"/>
  <c r="G105" i="1"/>
  <c r="F105" i="1"/>
  <c r="E105" i="1"/>
  <c r="D105" i="1"/>
  <c r="D102" i="1"/>
  <c r="G98" i="1"/>
  <c r="F98" i="1"/>
  <c r="E98" i="1"/>
  <c r="D98" i="1"/>
  <c r="G93" i="1"/>
  <c r="F93" i="1"/>
  <c r="E93" i="1"/>
  <c r="D93" i="1"/>
  <c r="E84" i="1"/>
  <c r="G91" i="1"/>
  <c r="F91" i="1"/>
  <c r="E91" i="1"/>
  <c r="G90" i="1"/>
  <c r="F90" i="1"/>
  <c r="E90" i="1"/>
  <c r="D84" i="1"/>
  <c r="G83" i="1"/>
  <c r="G78" i="1" s="1"/>
  <c r="F83" i="1"/>
  <c r="F78" i="1" s="1"/>
  <c r="E83" i="1"/>
  <c r="E78" i="1" s="1"/>
  <c r="D78" i="1"/>
  <c r="G76" i="1"/>
  <c r="G44" i="1" s="1"/>
  <c r="F76" i="1"/>
  <c r="E76" i="1"/>
  <c r="E44" i="1" s="1"/>
  <c r="F44" i="1"/>
  <c r="D44" i="1"/>
  <c r="G35" i="1"/>
  <c r="F35" i="1"/>
  <c r="E35" i="1"/>
  <c r="D35" i="1"/>
  <c r="G28" i="1"/>
  <c r="F28" i="1"/>
  <c r="E28" i="1"/>
  <c r="E25" i="1" s="1"/>
  <c r="D26" i="1"/>
  <c r="G25" i="1"/>
  <c r="F25" i="1"/>
  <c r="D25" i="1"/>
  <c r="D20" i="1"/>
  <c r="G16" i="1"/>
  <c r="F16" i="1"/>
  <c r="E16" i="1"/>
  <c r="D16" i="1"/>
  <c r="E14" i="1"/>
  <c r="E13" i="1" s="1"/>
  <c r="E12" i="1" s="1"/>
  <c r="G13" i="1"/>
  <c r="G12" i="1" s="1"/>
  <c r="F13" i="1"/>
  <c r="F12" i="1" s="1"/>
  <c r="D13" i="1"/>
  <c r="D12" i="1" s="1"/>
  <c r="F10" i="1"/>
  <c r="F9" i="1" s="1"/>
  <c r="E10" i="1"/>
  <c r="E9" i="1" s="1"/>
  <c r="G10" i="1"/>
  <c r="G9" i="1" s="1"/>
  <c r="D10" i="1"/>
  <c r="D9" i="1" s="1"/>
  <c r="F84" i="1" l="1"/>
  <c r="F15" i="1" s="1"/>
  <c r="F7" i="1" s="1"/>
  <c r="F125" i="1" s="1"/>
  <c r="G84" i="1"/>
  <c r="G15" i="1" s="1"/>
  <c r="G7" i="1" s="1"/>
  <c r="G125" i="1" s="1"/>
  <c r="D15" i="1"/>
  <c r="D7" i="1" s="1"/>
  <c r="E15" i="1"/>
  <c r="E7" i="1" s="1"/>
  <c r="E125" i="1" s="1"/>
</calcChain>
</file>

<file path=xl/comments1.xml><?xml version="1.0" encoding="utf-8"?>
<comments xmlns="http://schemas.openxmlformats.org/spreadsheetml/2006/main">
  <authors>
    <author>Сухарева Лариса Юрьевна</author>
  </authors>
  <commentList>
    <comment ref="D20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с учетом субсидии из ФБ</t>
        </r>
      </text>
    </comment>
    <comment ref="D91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с учетом ФС
</t>
        </r>
      </text>
    </comment>
    <comment ref="D92" authorId="0">
      <text>
        <r>
          <rPr>
            <b/>
            <sz val="9"/>
            <color indexed="81"/>
            <rFont val="Tahoma"/>
            <family val="2"/>
            <charset val="204"/>
          </rPr>
          <t>Сухарева Лариса Юрьевна:</t>
        </r>
        <r>
          <rPr>
            <sz val="9"/>
            <color indexed="81"/>
            <rFont val="Tahoma"/>
            <family val="2"/>
            <charset val="204"/>
          </rPr>
          <t xml:space="preserve">
с учетом ФС
</t>
        </r>
      </text>
    </comment>
  </commentList>
</comments>
</file>

<file path=xl/sharedStrings.xml><?xml version="1.0" encoding="utf-8"?>
<sst xmlns="http://schemas.openxmlformats.org/spreadsheetml/2006/main" count="269" uniqueCount="257">
  <si>
    <t>№ п/п</t>
  </si>
  <si>
    <t>КЦСР</t>
  </si>
  <si>
    <t>2024 год</t>
  </si>
  <si>
    <t>2025 год</t>
  </si>
  <si>
    <t>2026 год</t>
  </si>
  <si>
    <t>8</t>
  </si>
  <si>
    <t>9</t>
  </si>
  <si>
    <t xml:space="preserve">03.0.00.00000  </t>
  </si>
  <si>
    <t>Государственная программа Пермского края "Социальная поддержка жителей Пермского края"</t>
  </si>
  <si>
    <t xml:space="preserve">Доля граждан Пермского края, охваченных мерами социальной помощи и поддержки, из числа нуждающихся и имеющих право, %
</t>
  </si>
  <si>
    <t>3.1</t>
  </si>
  <si>
    <t xml:space="preserve">03.1.00.00000  </t>
  </si>
  <si>
    <t>Региональные проекты в рамках национальных проектов</t>
  </si>
  <si>
    <t xml:space="preserve">03.1.P1.00000  </t>
  </si>
  <si>
    <t>Региональный проект "Финансовая поддержка семей при рождении детей"</t>
  </si>
  <si>
    <t>03.1.P1.50840</t>
  </si>
  <si>
    <t>Субсидии на ежемесячную денежную выплату, назначаемую в случае рождения третьего ребенка или последующих детей до достижения ребенком возраста трех лет</t>
  </si>
  <si>
    <t>3.2</t>
  </si>
  <si>
    <t xml:space="preserve">03.2.00.00000  </t>
  </si>
  <si>
    <t xml:space="preserve">Региональные проекты </t>
  </si>
  <si>
    <t xml:space="preserve">03.2.01.00000  </t>
  </si>
  <si>
    <t xml:space="preserve">03.2.01.42000  </t>
  </si>
  <si>
    <t>Строительство (реконструкция) объектов общественной инфраструктуры регионального значения, приобретение объектов недвижимого имущества в государственную собственность</t>
  </si>
  <si>
    <t>3.3</t>
  </si>
  <si>
    <t xml:space="preserve">03.3.00.00000  </t>
  </si>
  <si>
    <t>Комплексы процессных мероприятий</t>
  </si>
  <si>
    <t>3.3.1</t>
  </si>
  <si>
    <t xml:space="preserve">03.3.01.00000  </t>
  </si>
  <si>
    <t>Комплекс процессных мероприятий "Государственная социальная поддержка семей и детей"</t>
  </si>
  <si>
    <t xml:space="preserve">Доля семей с детьми, охваченных мерами социальной поддержки и помощи, от числа обратившихся и имеющих право, %
</t>
  </si>
  <si>
    <t xml:space="preserve">03.3.01.2С010  </t>
  </si>
  <si>
    <t>Выплата компенсации части родительской платы за обучение детей из многодетных семей, нуждающихся в мерах социальной поддержки в государственных (муниципальных) учреждениях (организациях) - музыкальных школах, художественных школах, школах искусств и спортивных школах</t>
  </si>
  <si>
    <t xml:space="preserve">03.3.01.2С370  </t>
  </si>
  <si>
    <t>Финансовая поддержка нуждающихся семей в случае рождения в 2019 - 2022 годах третьего ребенка или последующих детей (расходы, не софинансируемые из федерального бюджета)</t>
  </si>
  <si>
    <t xml:space="preserve">03.3.01.2С450 </t>
  </si>
  <si>
    <t>Предоставление компенсации выпадающих доходов организаций, осуществляющих регулируемые виды деятельности в области обращения с твердыми коммунальными отходами, от оказания коммунальной услуги по обращению с твердыми коммунальными отходами многодетным семьям, нуждающимся в предоставлении мер социальной поддержки</t>
  </si>
  <si>
    <t>03.3.01.31460</t>
  </si>
  <si>
    <t>Ежемесячное пособие в связи с рождением и воспитанием ребенка</t>
  </si>
  <si>
    <t xml:space="preserve">03.3.01.70260  </t>
  </si>
  <si>
    <t>Предоставление ежемесячных денежных выплат многодетным семьям, нуждающимся в мерах социальной поддержки</t>
  </si>
  <si>
    <t xml:space="preserve">03.3.01.70270  </t>
  </si>
  <si>
    <t>Предоставление ежемесячной денежной компенсации на оплату коммунальных услуг многодетным семьям, нуждающимся в мерах социальной поддержки</t>
  </si>
  <si>
    <t xml:space="preserve">03.3.01.70300  </t>
  </si>
  <si>
    <t>Предоставление единовременного социального пособия кормящим матерям из семей, нуждающихся в мерах социальной поддержки, а также при многоплодном рождении</t>
  </si>
  <si>
    <t xml:space="preserve">03.3.01.70580 </t>
  </si>
  <si>
    <t xml:space="preserve"> Бесплатное обеспечение одеждой для посещения школы, а также спортивной формой обучающихся общеобразовательных учреждений из многодетных семей, нуждающихся в мерах социальной поддержки</t>
  </si>
  <si>
    <t>3.3.2</t>
  </si>
  <si>
    <t xml:space="preserve">03.3.02.00000  </t>
  </si>
  <si>
    <t>Комплекс процессных мероприятий "Создание условий для выполнения семьей ее функций, повышение качества жизни семей и обеспечение прав членов семьи в процессе ее общественного развития"</t>
  </si>
  <si>
    <t xml:space="preserve">03.3.02.00110  </t>
  </si>
  <si>
    <t>Обеспечение деятельности (оказание услуг, выполнение работ) государственных учреждений (организаций)</t>
  </si>
  <si>
    <t xml:space="preserve">03.3.02.2С020  </t>
  </si>
  <si>
    <t>Поощрение и поддержка семей, успешно воспитывающих детей</t>
  </si>
  <si>
    <t xml:space="preserve">03.3.02.2С030  </t>
  </si>
  <si>
    <t>Повышение педагогической культуры родителей и развитие информационного пространства в сфере семейной политики</t>
  </si>
  <si>
    <t>03.3.02.2С050</t>
  </si>
  <si>
    <t>Противодействие совершению правонарушений в отношении детей и предоставления социальных услуг семьям с детьми и детям</t>
  </si>
  <si>
    <t>033022С150</t>
  </si>
  <si>
    <t>Образование комиссий по делам несовершеннолетних и защите их прав и организация их деятельности</t>
  </si>
  <si>
    <t>033022С420</t>
  </si>
  <si>
    <t>Конкурс комиссий по делам несовершеннолетних и защите их прав по достижению наиболее результативных значений показателей эффективности их деятельности</t>
  </si>
  <si>
    <t xml:space="preserve">03.3.02.2С140  </t>
  </si>
  <si>
    <t>Обеспечение отдыха и оздоровления детей</t>
  </si>
  <si>
    <t xml:space="preserve">03.3.02.2С400  </t>
  </si>
  <si>
    <t>Проведение в Пермском крае акции "Подарок новорожденному"</t>
  </si>
  <si>
    <t xml:space="preserve">03.3.02.70480  </t>
  </si>
  <si>
    <t>Предоставление единовременного денежного вознаграждения гражданам, награжденным почетным знаком Пермского края "За достойное воспитание детей"</t>
  </si>
  <si>
    <t>3.3.3</t>
  </si>
  <si>
    <t xml:space="preserve">03.3.03.00000  </t>
  </si>
  <si>
    <t>Комплекс процессных мероприятий "Создание благоприятных условий для устройства детей-сирот и детей, оставшихся без попечения родителей, на воспитание в семью"</t>
  </si>
  <si>
    <t>Доля детей-сирот и детей, оставшихся без попечения родителей, от общей численности детского населения, %</t>
  </si>
  <si>
    <t>Доля детей-сирот и детей, оставшихся без попечения родителей, устроенных в замещающие семьи от общей численности детей-сирот, %</t>
  </si>
  <si>
    <t xml:space="preserve">03.3.03.00110  </t>
  </si>
  <si>
    <t xml:space="preserve">03.3.03.2С060  </t>
  </si>
  <si>
    <t>Дополнительные меры по социальной поддержке детей-сирот и детей, оставшихся без попечения родителей</t>
  </si>
  <si>
    <t xml:space="preserve">03.3.03.2С100  </t>
  </si>
  <si>
    <t>Мероприятия с детьми, нуждающимися в особой заботе государства, и специалистами, работающими с такими детьми</t>
  </si>
  <si>
    <t xml:space="preserve">03.3.03.59400  </t>
  </si>
  <si>
    <t>Перевозка между субъектами Российской Федерации, а также в пределах территорий государств - участников СНГ несовершеннолетних, самовольно ушедших из семей, организаций для детей-сирот и детей, оставшихся без попечения родителей, образовательных организаций и иных организаций</t>
  </si>
  <si>
    <t xml:space="preserve">03.3.03.70310  </t>
  </si>
  <si>
    <t>Единовременные денежные пособия гражданам, усыновившим ребенка (детей) из числа детей-сирот и детей, оставшихся без попечения родителей</t>
  </si>
  <si>
    <t xml:space="preserve">03.3.03.70320  </t>
  </si>
  <si>
    <t>Меры по социальной поддержке детей-сирот и детей, оставшихся без попечения родителей</t>
  </si>
  <si>
    <t xml:space="preserve">03.3.03.70330  </t>
  </si>
  <si>
    <t>Предоставление мер социальной поддержки по постинтернатному сопровождению</t>
  </si>
  <si>
    <t>3.3.4</t>
  </si>
  <si>
    <t xml:space="preserve">03.3.04.00000  </t>
  </si>
  <si>
    <t>Комплекс процессных мероприятий "Предоставление мер социальной помощи и поддержки отдельным категориям граждан"</t>
  </si>
  <si>
    <t>Доля отдельных категорий граждан, получивших меры социальной поддержки, от обратившихся и имеющих право, %</t>
  </si>
  <si>
    <t xml:space="preserve">03.3.04.2С170  </t>
  </si>
  <si>
    <t>Предоставление мер социальной поддержки педагогическим работникам образовательных государственных и муниципальных организаций Пермского края,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</si>
  <si>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 xml:space="preserve">03.3.04.2С180  </t>
  </si>
  <si>
    <t>Предоставление мер социальной поддержки отдельным категориям граждан, работающим в государственных и муниципальных организациях Пермского края и проживающим в сельской местности и поселках городского типа (рабочих поселках), по оплате жилого помещения и коммунальных услуг</t>
  </si>
  <si>
    <t xml:space="preserve">03.3.04.2С200  </t>
  </si>
  <si>
    <t>Компенсация расходов по проезду 1 раз в год реабилитированным лицам, возмещение затрат на погребение в случае смерти реабилитированных лиц</t>
  </si>
  <si>
    <t xml:space="preserve">03.3.04.2С220  </t>
  </si>
  <si>
    <t>Предоставление гражданам субсидий на оплату жилого помещения и коммунальных услуг</t>
  </si>
  <si>
    <t xml:space="preserve">03.3.04.2С240  </t>
  </si>
  <si>
    <t>Обеспечение работников учреждений бюджетной сферы Пермского края путевками на санаторно-курортное лечение и оздоровление</t>
  </si>
  <si>
    <t>03.3.04.2С250</t>
  </si>
  <si>
    <t>Осуществление государственных полномочий по постановке на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</si>
  <si>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 xml:space="preserve">03.3.04.2С270  </t>
  </si>
  <si>
    <t>Реализация Закона Пермского края "О мерах социальной поддержки детей защитников Отечества, погибших в годы Великой Отечественной войны"</t>
  </si>
  <si>
    <t xml:space="preserve">03.3.04.2С340  </t>
  </si>
  <si>
    <t>Компенсация отдельным категориям граждан оплаты взноса на капитальный ремонт общего имущества в многоквартирном доме (расходы, не софинансируемые из федерального бюджета)</t>
  </si>
  <si>
    <t xml:space="preserve">03.3.04.2С460  </t>
  </si>
  <si>
    <t>Возмещение затрат, связанных с организацией перевозки отдельных категорий граждан с использованием электронных социальных проездных документов, а также недополученных доходов юридическим лицам, индивидуальным предпринимателям от перевозки отдельных категорий граждан с использованием электронных социальных проездных документов</t>
  </si>
  <si>
    <t xml:space="preserve">03.3.04.2С480  </t>
  </si>
  <si>
    <t>Возмещение субъектам естественных монополий, осуществляющим перевозки пассажиров железнодорожным транспортом общего пользования в пригородном сообщении на территории Пермского края, недополученных доходов, возникших в результате предоставления отдельным категориям граждан льготы по тарифам на проезд железнодорожным транспортом общего пользования в пригородном сообщении на территории Пермского края, установленной законодательством Пермского края</t>
  </si>
  <si>
    <t xml:space="preserve">03.3.04.51980  </t>
  </si>
  <si>
    <t>Социальная поддержка Героев Социалистического Труда, Героев Труда Российской Федерации и полных кавалеров ордена Трудовой Славы</t>
  </si>
  <si>
    <t xml:space="preserve">03.3.04.52200  </t>
  </si>
  <si>
    <t>Осуществление ежегодной денежной выплаты лицам, награжденным нагрудным знаком "Почетный донор России"</t>
  </si>
  <si>
    <t xml:space="preserve">03.3.04.52400  </t>
  </si>
  <si>
    <t>Государственное единовременное пособие и ежемесячная денежная компенсация гражданам при возникновении поствакцинальных осложнений</t>
  </si>
  <si>
    <t xml:space="preserve">03.3.04.52500  </t>
  </si>
  <si>
    <t>Оплата жилищно-коммунальных услуг отдельным категориям граждан</t>
  </si>
  <si>
    <t xml:space="preserve">03.3.04.52520  </t>
  </si>
  <si>
    <t>Социальная поддержка Героев Советского Союза, Героев Российской Федерации и полных кавалеров ордена Славы</t>
  </si>
  <si>
    <t xml:space="preserve">03.3.04.70090  </t>
  </si>
  <si>
    <t>Предоставление ежемесячной денежной компенсации, дополнительной ежемесячной денежной компенсации на оплату жилого помещения, коммунальных услуг ветеранам труда</t>
  </si>
  <si>
    <t xml:space="preserve">03.3.04.70110  </t>
  </si>
  <si>
    <t>Ежемесячные денежные выплаты лицам, проработавшим в тылу в период Великой Отечественной войны 1941-1945 годов</t>
  </si>
  <si>
    <t xml:space="preserve">03.3.04.70120  </t>
  </si>
  <si>
    <t>Предоставление ежемесячной денежной компенсации, дополнительной ежемесячной денежной компенсации на оплату жилого помещения, коммунальных услуг пенсионерам, имеющим большой страховой стаж</t>
  </si>
  <si>
    <t xml:space="preserve">03.3.04.70130  </t>
  </si>
  <si>
    <t>Ежемесячные денежные выплаты реабилитированным лицам и лицам, признанным пострадавшими от политических репрессий</t>
  </si>
  <si>
    <t xml:space="preserve">03.3.04.70140  </t>
  </si>
  <si>
    <t>Предоставление ежемесячной денежной компенсации, дополнительной ежемесячной денежной компенсации на оплату жилого помещения, коммунальных услуг реабилитированным лицам и лицам, признанным пострадавшими от политических репрессий</t>
  </si>
  <si>
    <t xml:space="preserve">03.3.04.70160  </t>
  </si>
  <si>
    <t>Возмещение стоимости гарантированного перечня услуг по погребению и социальное пособие на погребение</t>
  </si>
  <si>
    <t xml:space="preserve">03.3.04.70180  </t>
  </si>
  <si>
    <t>Дополнительные меры социальной поддержки отдельной категории пенсионеров, которым присуждена ученая степень доктора наук</t>
  </si>
  <si>
    <t>03.3.04.70190</t>
  </si>
  <si>
    <t>Пенсии за выслугу лет лицам, замещавшим государственные должности Пермского края, государственным служащим Пермского края</t>
  </si>
  <si>
    <t xml:space="preserve">03.3.04.70200  </t>
  </si>
  <si>
    <t>Персональные ежемесячные денежные выплаты из средств бюджета Пермского края лицам, имеющим заслуги перед Российской Федерацией, Пермской областью, Коми-Пермяцким автономным округом, Пермским краем</t>
  </si>
  <si>
    <t xml:space="preserve">03.3.04.70210  </t>
  </si>
  <si>
    <t>Ежемесячная денежная выплата отдельным категориям пенсионеров за счет средств бюджета Пермского края</t>
  </si>
  <si>
    <t xml:space="preserve">03.3.04.70220  </t>
  </si>
  <si>
    <t>Ежемесячные денежные выплаты по старости и ежемесячные денежные выплаты по инвалидности из средств бюджета Пермского края бывшим руководителям сельскохозяйственных организаций</t>
  </si>
  <si>
    <t xml:space="preserve">03.3.04.70230  </t>
  </si>
  <si>
    <t>Ежегодные денежные выплаты ветеранам труда Пермского края</t>
  </si>
  <si>
    <t xml:space="preserve">03.3.04.70240  </t>
  </si>
  <si>
    <t>Ежегодные денежные выплаты почетным гражданам Пермского края</t>
  </si>
  <si>
    <t xml:space="preserve">03.3.04.70440  </t>
  </si>
  <si>
    <t>Ежемесячные денежные выплаты ветеранам труда</t>
  </si>
  <si>
    <t xml:space="preserve">03.3.04.70570  </t>
  </si>
  <si>
    <t>Ежемесячные денежные выплаты пенсионерам, имеющим большой страховой стаж</t>
  </si>
  <si>
    <t xml:space="preserve">03.3.04.70590  </t>
  </si>
  <si>
    <t>Предоставление ежегодной денежной выплаты, приуроченной ко Дню Победы, отдельным категориям граждан, проживающих в Пермском крае</t>
  </si>
  <si>
    <t xml:space="preserve">03.3.04.R4620  </t>
  </si>
  <si>
    <t>Компенсация отдельным категориям граждан оплаты взноса на капитальный ремонт общего имущества в многоквартирном доме</t>
  </si>
  <si>
    <t>03.3.04.2С490</t>
  </si>
  <si>
    <t>Предоставление компенсации гражданам при превышении предельного максимального индекса изменения размера  платы граждан за коммунальные услуги</t>
  </si>
  <si>
    <t>3.3.5</t>
  </si>
  <si>
    <t xml:space="preserve">03.3.05.00000  </t>
  </si>
  <si>
    <t>Комплекс процессных мероприятий "Предоставление государственной социальной помощи"</t>
  </si>
  <si>
    <t>Доля граждан, охваченных государственной социальной помощью в форме социального пособия или натуральной помощи, в общей численности малоимущих граждан, %</t>
  </si>
  <si>
    <t>Доля граждан, охваченных государственной социальной помощью на основании социального контракта, в общей численности малоимущих граждан, %</t>
  </si>
  <si>
    <t>-</t>
  </si>
  <si>
    <t>Доля граждан, охваченных государственной социальной помощью на основании социального контракта, среднедушевой доход которых (среднедушевой доход семьи которых) превысил величину прожиточного минимума, установленную в субъекте Российской Федерации, по окончании срока действия социального контракта в общей численности граждан, охваченных государственной социальной помощью на основании социального контракта, %</t>
  </si>
  <si>
    <t>Доля граждан, охваченных государственной социальной помощью на основании социального контракта, среднедушевой доход которых (среднедушевой доход семьи которых) увеличился по окончании срока действия социального контракта в сравнении со среднедушевым доходом этих граждан (семьи) до заключения социального контракта, в общей численности граждан, охваченных государственной социальной помощью на основании социального контракта, %</t>
  </si>
  <si>
    <t xml:space="preserve">03.3.05.2С230  </t>
  </si>
  <si>
    <t>Предоставление государственной социальной помощи</t>
  </si>
  <si>
    <t xml:space="preserve">03.3.05.R4040  </t>
  </si>
  <si>
    <t>Расходы, связанные с оказанием государственной социальной помощи на основании социального контракта отдельным категориям граждан</t>
  </si>
  <si>
    <t>3.3.6</t>
  </si>
  <si>
    <t xml:space="preserve">03.3.06.00000  </t>
  </si>
  <si>
    <t>Комплекс процессных мероприятий "Обеспечение жильем молодых семей и детей-сирот"</t>
  </si>
  <si>
    <t>Количество семей отдельных категорий граждан Российской Федерации, обеспеченных жильем, тыс. семей</t>
  </si>
  <si>
    <t>Количество семей отдельных категорий граждан Российской Федерации, обеспеченных жильем (за счет расходов, не софинансируемых из федерального бюджета), тыс. семей</t>
  </si>
  <si>
    <t xml:space="preserve">03.3.06.2С020  </t>
  </si>
  <si>
    <t>Обеспечение жильем молодых семей</t>
  </si>
  <si>
    <t xml:space="preserve">03.3.06.2С070  </t>
  </si>
  <si>
    <t>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</si>
  <si>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 xml:space="preserve">03.3.06.2С080  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</si>
  <si>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</si>
  <si>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03.3.06.2С090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</si>
  <si>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</si>
  <si>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 xml:space="preserve">03.3.06.2С430  </t>
  </si>
  <si>
    <t>Дополнительные меры по социальной поддержке детей-сирот и детей, оставшихся без попечения родителей, достигших возраста 23 лет и старше (предоставление выплат на приобретение жилых помещений)</t>
  </si>
  <si>
    <t xml:space="preserve">03.3.06.R0820 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</si>
  <si>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</si>
  <si>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03.3.06.R4970  </t>
  </si>
  <si>
    <t>Реализация мероприятий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</si>
  <si>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3.3.7</t>
  </si>
  <si>
    <t xml:space="preserve">03.3.07.00000  </t>
  </si>
  <si>
    <t xml:space="preserve">03.3.07.2С190  </t>
  </si>
  <si>
    <t>Обеспечение жилыми помещениями реабилитированных лиц, имеющих инвалидность или являющихся пенсионерами, и проживающих совместно членов их семей</t>
  </si>
  <si>
    <t xml:space="preserve">03.3.07.51340  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</si>
  <si>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</si>
  <si>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 xml:space="preserve">03.3.07.51350  </t>
  </si>
  <si>
    <t>Обеспечение жильем отдельных категорий граждан, установленных Федеральным законом от 12 января 1995 года № 5-ФЗ "О ветеранах"</t>
  </si>
  <si>
    <t xml:space="preserve">03.3.07.51760  </t>
  </si>
  <si>
    <t>Обеспечение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</si>
  <si>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3.3.8</t>
  </si>
  <si>
    <t xml:space="preserve">03.3.08.00000  </t>
  </si>
  <si>
    <t>Комплекс процессных мероприятий "Доступная среда. Реабилитация и создание условий для социальной интеграции инвалидов"</t>
  </si>
  <si>
    <t>Доля инвалидов, получивших положительные результаты реабилитации, от числа прошедших реабилитацию, %</t>
  </si>
  <si>
    <t>Доля студентов из числа инвалидов и лиц с ограниченными возможностями здоровья, обучавшихся по образовательным программам среднего профессионального образования, выбывших по причине академической неуспеваемости, %</t>
  </si>
  <si>
    <t>Темп роста или снижения численности инвалидов и лиц с ограниченными возможностями здоровья, принятых на обучение по образовательным программам среднего профессионального образования (по отношению к значению показателя предыдущего года), %</t>
  </si>
  <si>
    <t xml:space="preserve">03.3.08.00110  </t>
  </si>
  <si>
    <t xml:space="preserve">03.3.08.2С310  </t>
  </si>
  <si>
    <t>Повышение уровня доступности приоритетных объектов и услуг в приоритетных сферах жизнедеятельности инвалидов</t>
  </si>
  <si>
    <t xml:space="preserve">03.3.08.2С320  </t>
  </si>
  <si>
    <t>Повышение доступности и качества реабилитационных услуг (развитие системы реабилитации и интеграции инвалидов) в Пермском крае</t>
  </si>
  <si>
    <t>3.3.9</t>
  </si>
  <si>
    <t xml:space="preserve">03.3.09.00000  </t>
  </si>
  <si>
    <t>Комплекс процессных мероприятий "Повышение эффективности, качества и доступности услуг в сфере социального обслуживания населения"</t>
  </si>
  <si>
    <t>Доля граждан, получивших социальные услуги в учреждениях социального обслуживания населения, в общем числе граждан, обратившихся за получением социальных услуг в учреждения социального обслуживания населения, %</t>
  </si>
  <si>
    <t xml:space="preserve">03.3.09.00110  </t>
  </si>
  <si>
    <t xml:space="preserve">03.3.09.2С280  </t>
  </si>
  <si>
    <t>Предоставление прочих государственных услуг в сфере социального обслуживания</t>
  </si>
  <si>
    <t xml:space="preserve">03.3.09.2С300  </t>
  </si>
  <si>
    <t>Обучение новым цифровым технологиям граждан старше 55 лет</t>
  </si>
  <si>
    <t xml:space="preserve">03.3.09.2С460  </t>
  </si>
  <si>
    <t>Проведение мероприятий, направленных на повышение качества жизни пожилых людей</t>
  </si>
  <si>
    <t>3.3.10</t>
  </si>
  <si>
    <t xml:space="preserve">03.3.10.00000  </t>
  </si>
  <si>
    <t>Комплекс процессных мероприятий "Обеспечение деятельности Министерства социального развития Пермского края и реализация государственной политики в сфере социальной помощи и поддержки"</t>
  </si>
  <si>
    <t>Доля охваченных персонифицированным учетом граждан, получивших меры социальной помощи и поддержки, %</t>
  </si>
  <si>
    <t>03.3.10.00090</t>
  </si>
  <si>
    <t>Содержание государственных органов Пермского края (в том числе органов государственной власти Пермского края)</t>
  </si>
  <si>
    <t xml:space="preserve">03.3.10.00110  </t>
  </si>
  <si>
    <t xml:space="preserve">03.3.10.2С110  </t>
  </si>
  <si>
    <t>Развитие и укрепление материально-технической базы учреждений социальной сферы</t>
  </si>
  <si>
    <t xml:space="preserve">03.3.10.2С290  </t>
  </si>
  <si>
    <t>Кадровое, научно-методическое и информационное сопровождение мероприятий, направленных на повышение качества жизни отдельных категорий граждан</t>
  </si>
  <si>
    <t xml:space="preserve">03.3.10.2С330  </t>
  </si>
  <si>
    <t>Обеспечение предоставления гарантий социальной защиты отдельных категорий граждан</t>
  </si>
  <si>
    <t>3-й</t>
  </si>
  <si>
    <t>капремонт</t>
  </si>
  <si>
    <t>соцконтракт</t>
  </si>
  <si>
    <t>жилье сиротам</t>
  </si>
  <si>
    <t>жилье молодым</t>
  </si>
  <si>
    <t>субвенции</t>
  </si>
  <si>
    <t>газификация</t>
  </si>
  <si>
    <t>2023 год</t>
  </si>
  <si>
    <t>11</t>
  </si>
  <si>
    <t xml:space="preserve">Наименование государственной программы, 
структурного элемента, направления расходов 
</t>
  </si>
  <si>
    <t>комплексы</t>
  </si>
  <si>
    <t>ИТОГО ФС</t>
  </si>
  <si>
    <t xml:space="preserve">Расходы, тыс. руб. </t>
  </si>
  <si>
    <t>ИТОГО КБ</t>
  </si>
  <si>
    <t>Доля построенных (реконструированных) объектов общественной инфраструктуры регионального значения в социальной сфере, приобретенных объектов недвижимого имущества в государственную собственность (от запланированного количества на период реализации проекта), %</t>
  </si>
  <si>
    <t>Количество граждан Пермского края, обеспеченных жильем (ветераны ВОВ, ветераны боевых действий, инвалиды), чел</t>
  </si>
  <si>
    <t>Комплекс процессных мероприятий "Обеспечение жильем отдельных категорий граждан Пермского края (ветераны ВОВ, ветераны боевых действий, инвалиды)"</t>
  </si>
  <si>
    <t>Доля доступных для инвалидов и других маломобильных групп населения приоритетных объектов социальной, транспортной, инженерной инфраструктуры в общем количестве приоритетных объектов, %</t>
  </si>
  <si>
    <t xml:space="preserve">Финансовое обеспечение реализации Государственной программы Пермского края </t>
  </si>
  <si>
    <t>Региональный проект "Развитие инфраструктуры в социальной сфере"</t>
  </si>
  <si>
    <t xml:space="preserve">2023 год                   </t>
  </si>
  <si>
    <t>Наименование показателя, единица измерения</t>
  </si>
  <si>
    <t>Значение показателя</t>
  </si>
  <si>
    <t>Доля детей, воспитывающихся в семьях, %</t>
  </si>
  <si>
    <t>«Социальная поддержка жителей Пермского края» на 2024-2026 годы</t>
  </si>
  <si>
    <t>Приложение 4
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</si>
</sst>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"/>
    <numFmt numFmtId="166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8" fillId="0" borderId="0"/>
    <xf numFmtId="0" fontId="1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1" fillId="0" borderId="0"/>
    <xf numFmtId="166" fontId="1" fillId="0" borderId="0" applyFont="0" applyFill="0" applyBorder="0" applyAlignment="0" applyProtection="0"/>
  </cellStyleXfs>
  <cellXfs count="75">
    <xf numFmtId="0" fontId="0" fillId="0" borderId="0" xfId="0"/>
    <xf numFmtId="0" fontId="2" fillId="2" borderId="0" xfId="0" applyFont="1" applyFill="1"/>
    <xf numFmtId="0" fontId="2" fillId="2" borderId="2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 vertical="top"/>
    </xf>
    <xf numFmtId="49" fontId="2" fillId="2" borderId="3" xfId="0" applyNumberFormat="1" applyFont="1" applyFill="1" applyBorder="1" applyAlignment="1">
      <alignment horizontal="center" vertical="center" wrapText="1"/>
    </xf>
    <xf numFmtId="1" fontId="2" fillId="2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justify" vertical="top"/>
    </xf>
    <xf numFmtId="164" fontId="4" fillId="2" borderId="6" xfId="0" applyNumberFormat="1" applyFont="1" applyFill="1" applyBorder="1" applyAlignment="1">
      <alignment horizontal="right" vertical="top"/>
    </xf>
    <xf numFmtId="164" fontId="4" fillId="2" borderId="3" xfId="0" applyNumberFormat="1" applyFont="1" applyFill="1" applyBorder="1" applyAlignment="1">
      <alignment horizontal="right" vertical="top"/>
    </xf>
    <xf numFmtId="164" fontId="4" fillId="2" borderId="2" xfId="0" applyNumberFormat="1" applyFont="1" applyFill="1" applyBorder="1" applyAlignment="1">
      <alignment horizontal="left" vertical="top" wrapText="1"/>
    </xf>
    <xf numFmtId="164" fontId="4" fillId="2" borderId="2" xfId="0" applyNumberFormat="1" applyFont="1" applyFill="1" applyBorder="1" applyAlignment="1">
      <alignment horizontal="center" vertical="top" wrapText="1"/>
    </xf>
    <xf numFmtId="0" fontId="4" fillId="2" borderId="0" xfId="0" applyFont="1" applyFill="1" applyAlignment="1">
      <alignment vertical="center"/>
    </xf>
    <xf numFmtId="164" fontId="4" fillId="2" borderId="0" xfId="0" applyNumberFormat="1" applyFont="1" applyFill="1" applyAlignment="1">
      <alignment vertical="center"/>
    </xf>
    <xf numFmtId="49" fontId="3" fillId="2" borderId="7" xfId="0" applyNumberFormat="1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/>
    </xf>
    <xf numFmtId="0" fontId="4" fillId="2" borderId="7" xfId="0" applyFont="1" applyFill="1" applyBorder="1" applyAlignment="1">
      <alignment horizontal="justify" vertical="top"/>
    </xf>
    <xf numFmtId="0" fontId="4" fillId="2" borderId="9" xfId="0" applyFont="1" applyFill="1" applyBorder="1" applyAlignment="1">
      <alignment horizontal="justify" vertical="top"/>
    </xf>
    <xf numFmtId="164" fontId="4" fillId="2" borderId="2" xfId="0" applyNumberFormat="1" applyFont="1" applyFill="1" applyBorder="1" applyAlignment="1">
      <alignment vertical="top"/>
    </xf>
    <xf numFmtId="0" fontId="4" fillId="2" borderId="0" xfId="0" applyFont="1" applyFill="1" applyAlignment="1"/>
    <xf numFmtId="49" fontId="5" fillId="2" borderId="2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justify" vertical="top"/>
    </xf>
    <xf numFmtId="164" fontId="2" fillId="2" borderId="2" xfId="0" applyNumberFormat="1" applyFont="1" applyFill="1" applyBorder="1" applyAlignment="1">
      <alignment vertical="top"/>
    </xf>
    <xf numFmtId="164" fontId="2" fillId="2" borderId="2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/>
    <xf numFmtId="164" fontId="2" fillId="2" borderId="2" xfId="0" applyNumberFormat="1" applyFont="1" applyFill="1" applyBorder="1" applyAlignment="1">
      <alignment horizontal="right"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justify" vertical="top"/>
    </xf>
    <xf numFmtId="164" fontId="4" fillId="2" borderId="2" xfId="0" applyNumberFormat="1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center" vertical="top"/>
    </xf>
    <xf numFmtId="164" fontId="2" fillId="2" borderId="2" xfId="0" applyNumberFormat="1" applyFont="1" applyFill="1" applyBorder="1" applyAlignment="1">
      <alignment horizontal="right" vertical="top"/>
    </xf>
    <xf numFmtId="164" fontId="5" fillId="2" borderId="2" xfId="0" applyNumberFormat="1" applyFont="1" applyFill="1" applyBorder="1" applyAlignment="1">
      <alignment horizontal="right" vertical="top" wrapText="1"/>
    </xf>
    <xf numFmtId="164" fontId="2" fillId="2" borderId="2" xfId="0" applyNumberFormat="1" applyFont="1" applyFill="1" applyBorder="1" applyAlignment="1">
      <alignment vertical="top" wrapText="1"/>
    </xf>
    <xf numFmtId="164" fontId="2" fillId="2" borderId="2" xfId="0" applyNumberFormat="1" applyFont="1" applyFill="1" applyBorder="1" applyAlignment="1">
      <alignment vertical="center"/>
    </xf>
    <xf numFmtId="0" fontId="4" fillId="2" borderId="7" xfId="0" applyFont="1" applyFill="1" applyBorder="1" applyAlignment="1">
      <alignment horizontal="center" vertical="top"/>
    </xf>
    <xf numFmtId="0" fontId="0" fillId="2" borderId="0" xfId="0" applyFill="1"/>
    <xf numFmtId="0" fontId="2" fillId="2" borderId="0" xfId="0" applyFont="1" applyFill="1" applyAlignment="1">
      <alignment vertical="top"/>
    </xf>
    <xf numFmtId="49" fontId="2" fillId="2" borderId="2" xfId="0" applyNumberFormat="1" applyFont="1" applyFill="1" applyBorder="1" applyAlignment="1">
      <alignment vertical="top"/>
    </xf>
    <xf numFmtId="1" fontId="5" fillId="2" borderId="2" xfId="0" applyNumberFormat="1" applyFont="1" applyFill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center" vertical="top"/>
    </xf>
    <xf numFmtId="0" fontId="2" fillId="2" borderId="0" xfId="0" applyFont="1" applyFill="1" applyAlignment="1">
      <alignment vertical="center"/>
    </xf>
    <xf numFmtId="49" fontId="2" fillId="2" borderId="0" xfId="0" applyNumberFormat="1" applyFont="1" applyFill="1" applyAlignment="1">
      <alignment horizontal="center" vertical="top" wrapText="1"/>
    </xf>
    <xf numFmtId="1" fontId="2" fillId="2" borderId="0" xfId="0" applyNumberFormat="1" applyFont="1" applyFill="1" applyAlignment="1">
      <alignment horizontal="center" vertical="top" wrapText="1"/>
    </xf>
    <xf numFmtId="164" fontId="2" fillId="2" borderId="0" xfId="0" applyNumberFormat="1" applyFont="1" applyFill="1" applyAlignment="1"/>
    <xf numFmtId="0" fontId="2" fillId="2" borderId="0" xfId="0" applyFont="1" applyFill="1" applyAlignment="1">
      <alignment horizontal="left" wrapText="1"/>
    </xf>
    <xf numFmtId="49" fontId="2" fillId="2" borderId="0" xfId="0" applyNumberFormat="1" applyFont="1" applyFill="1" applyAlignment="1">
      <alignment horizontal="center" wrapText="1"/>
    </xf>
    <xf numFmtId="0" fontId="2" fillId="2" borderId="0" xfId="0" applyFont="1" applyFill="1" applyAlignment="1">
      <alignment horizontal="left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wrapText="1"/>
    </xf>
    <xf numFmtId="49" fontId="2" fillId="2" borderId="2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 wrapText="1"/>
    </xf>
    <xf numFmtId="164" fontId="4" fillId="2" borderId="7" xfId="0" applyNumberFormat="1" applyFont="1" applyFill="1" applyBorder="1" applyAlignment="1">
      <alignment horizontal="right" vertical="top"/>
    </xf>
    <xf numFmtId="0" fontId="4" fillId="2" borderId="2" xfId="0" applyNumberFormat="1" applyFont="1" applyFill="1" applyBorder="1" applyAlignment="1">
      <alignment horizontal="center" vertical="top" wrapText="1"/>
    </xf>
    <xf numFmtId="49" fontId="4" fillId="2" borderId="2" xfId="0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left" vertical="top" wrapText="1"/>
    </xf>
    <xf numFmtId="4" fontId="4" fillId="2" borderId="2" xfId="0" applyNumberFormat="1" applyFont="1" applyFill="1" applyBorder="1" applyAlignment="1">
      <alignment horizontal="center" vertical="top" wrapText="1"/>
    </xf>
    <xf numFmtId="165" fontId="4" fillId="2" borderId="2" xfId="0" applyNumberFormat="1" applyFont="1" applyFill="1" applyBorder="1" applyAlignment="1">
      <alignment horizontal="center" vertical="top" wrapText="1"/>
    </xf>
    <xf numFmtId="3" fontId="4" fillId="2" borderId="2" xfId="0" applyNumberFormat="1" applyFont="1" applyFill="1" applyBorder="1" applyAlignment="1">
      <alignment horizontal="center" vertical="top" wrapText="1"/>
    </xf>
    <xf numFmtId="2" fontId="4" fillId="2" borderId="2" xfId="0" applyNumberFormat="1" applyFont="1" applyFill="1" applyBorder="1" applyAlignment="1">
      <alignment horizontal="center" vertical="top" wrapText="1"/>
    </xf>
    <xf numFmtId="1" fontId="2" fillId="2" borderId="10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center" vertical="top" wrapText="1"/>
    </xf>
    <xf numFmtId="1" fontId="2" fillId="2" borderId="3" xfId="0" applyNumberFormat="1" applyFont="1" applyFill="1" applyBorder="1" applyAlignment="1">
      <alignment horizontal="center" vertical="top" wrapText="1"/>
    </xf>
    <xf numFmtId="1" fontId="2" fillId="2" borderId="4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49" fontId="2" fillId="2" borderId="0" xfId="0" applyNumberFormat="1" applyFont="1" applyFill="1" applyAlignment="1">
      <alignment horizontal="left" wrapText="1"/>
    </xf>
  </cellXfs>
  <cellStyles count="10">
    <cellStyle name="Обычный" xfId="0" builtinId="0"/>
    <cellStyle name="Обычный 2" xfId="1"/>
    <cellStyle name="Обычный 2 2" xfId="2"/>
    <cellStyle name="Обычный 2 3" xfId="3"/>
    <cellStyle name="Обычный 20" xfId="4"/>
    <cellStyle name="Обычный 3" xfId="5"/>
    <cellStyle name="Обычный 4" xfId="6"/>
    <cellStyle name="Обычный 6" xfId="7"/>
    <cellStyle name="Обычный 8" xfId="8"/>
    <cellStyle name="Финансовый 4" xfId="9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Y128"/>
  <sheetViews>
    <sheetView tabSelected="1" zoomScaleNormal="100" workbookViewId="0">
      <pane xSplit="3" ySplit="6" topLeftCell="D7" activePane="bottomRight" state="frozen"/>
      <selection pane="topRight" activeCell="C1" sqref="C1"/>
      <selection pane="bottomLeft" activeCell="A5" sqref="A5"/>
      <selection pane="bottomRight" activeCell="H7" sqref="H7"/>
    </sheetView>
  </sheetViews>
  <sheetFormatPr defaultColWidth="9.140625" defaultRowHeight="32.25" customHeight="1" x14ac:dyDescent="0.25"/>
  <cols>
    <col min="1" max="1" width="6.7109375" style="44" customWidth="1"/>
    <col min="2" max="2" width="14.7109375" style="45" hidden="1" customWidth="1"/>
    <col min="3" max="3" width="56.5703125" style="49" customWidth="1"/>
    <col min="4" max="4" width="13.42578125" style="27" customWidth="1"/>
    <col min="5" max="5" width="14" style="27" customWidth="1"/>
    <col min="6" max="6" width="13.85546875" style="27" customWidth="1"/>
    <col min="7" max="7" width="14.28515625" style="27" customWidth="1"/>
    <col min="8" max="8" width="32" style="47" customWidth="1"/>
    <col min="9" max="9" width="8.85546875" style="47" customWidth="1"/>
    <col min="10" max="12" width="8.85546875" style="48" customWidth="1"/>
    <col min="13" max="22" width="9.140625" style="1" customWidth="1"/>
    <col min="23" max="23" width="9.140625" style="1"/>
    <col min="24" max="24" width="1.5703125" style="1" customWidth="1"/>
    <col min="25" max="25" width="14.28515625" style="1" customWidth="1"/>
    <col min="26" max="16384" width="9.140625" style="1"/>
  </cols>
  <sheetData>
    <row r="1" spans="1:25" ht="32.25" customHeight="1" x14ac:dyDescent="0.25">
      <c r="J1" s="74" t="s">
        <v>256</v>
      </c>
      <c r="K1" s="74"/>
      <c r="L1" s="74"/>
    </row>
    <row r="2" spans="1:25" ht="17.25" customHeight="1" x14ac:dyDescent="0.25">
      <c r="A2" s="63" t="s">
        <v>249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</row>
    <row r="3" spans="1:25" ht="32.25" customHeight="1" x14ac:dyDescent="0.25">
      <c r="A3" s="73" t="s">
        <v>255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</row>
    <row r="4" spans="1:25" ht="24" customHeight="1" x14ac:dyDescent="0.25">
      <c r="A4" s="64" t="s">
        <v>0</v>
      </c>
      <c r="B4" s="65" t="s">
        <v>1</v>
      </c>
      <c r="C4" s="67" t="s">
        <v>240</v>
      </c>
      <c r="D4" s="69" t="s">
        <v>243</v>
      </c>
      <c r="E4" s="69"/>
      <c r="F4" s="69"/>
      <c r="G4" s="69"/>
      <c r="H4" s="69" t="s">
        <v>252</v>
      </c>
      <c r="I4" s="70" t="s">
        <v>253</v>
      </c>
      <c r="J4" s="71"/>
      <c r="K4" s="71"/>
      <c r="L4" s="72"/>
    </row>
    <row r="5" spans="1:25" s="3" customFormat="1" ht="32.25" customHeight="1" x14ac:dyDescent="0.25">
      <c r="A5" s="64"/>
      <c r="B5" s="66"/>
      <c r="C5" s="68"/>
      <c r="D5" s="2" t="s">
        <v>251</v>
      </c>
      <c r="E5" s="2" t="s">
        <v>2</v>
      </c>
      <c r="F5" s="2" t="s">
        <v>3</v>
      </c>
      <c r="G5" s="2" t="s">
        <v>4</v>
      </c>
      <c r="H5" s="69"/>
      <c r="I5" s="52" t="s">
        <v>238</v>
      </c>
      <c r="J5" s="52" t="s">
        <v>2</v>
      </c>
      <c r="K5" s="52" t="s">
        <v>3</v>
      </c>
      <c r="L5" s="52" t="s">
        <v>4</v>
      </c>
    </row>
    <row r="6" spans="1:25" s="7" customFormat="1" ht="14.25" customHeight="1" x14ac:dyDescent="0.25">
      <c r="A6" s="4">
        <v>1</v>
      </c>
      <c r="B6" s="5"/>
      <c r="C6" s="6">
        <v>2</v>
      </c>
      <c r="D6" s="53">
        <v>3</v>
      </c>
      <c r="E6" s="53">
        <v>4</v>
      </c>
      <c r="F6" s="53">
        <v>5</v>
      </c>
      <c r="G6" s="53">
        <v>6</v>
      </c>
      <c r="H6" s="53">
        <v>7</v>
      </c>
      <c r="I6" s="50" t="s">
        <v>5</v>
      </c>
      <c r="J6" s="50" t="s">
        <v>6</v>
      </c>
      <c r="K6" s="50">
        <v>10</v>
      </c>
      <c r="L6" s="50" t="s">
        <v>239</v>
      </c>
    </row>
    <row r="7" spans="1:25" s="15" customFormat="1" ht="85.5" customHeight="1" x14ac:dyDescent="0.25">
      <c r="A7" s="8">
        <v>3</v>
      </c>
      <c r="B7" s="9" t="s">
        <v>7</v>
      </c>
      <c r="C7" s="10" t="s">
        <v>8</v>
      </c>
      <c r="D7" s="11">
        <f>D9+D12+D15</f>
        <v>33212641.700000003</v>
      </c>
      <c r="E7" s="12">
        <f>E9+E12+E15</f>
        <v>30819414.799999993</v>
      </c>
      <c r="F7" s="12">
        <f>F9+F12+F15</f>
        <v>29468356.309999999</v>
      </c>
      <c r="G7" s="12">
        <f>G9+G12+G15</f>
        <v>28649944.970000003</v>
      </c>
      <c r="H7" s="13" t="s">
        <v>9</v>
      </c>
      <c r="I7" s="14" t="s">
        <v>160</v>
      </c>
      <c r="J7" s="14">
        <v>100</v>
      </c>
      <c r="K7" s="14">
        <v>100</v>
      </c>
      <c r="L7" s="14">
        <v>100</v>
      </c>
      <c r="X7" s="16"/>
      <c r="Y7" s="16"/>
    </row>
    <row r="8" spans="1:25" s="15" customFormat="1" ht="34.5" customHeight="1" x14ac:dyDescent="0.25">
      <c r="A8" s="17"/>
      <c r="B8" s="18"/>
      <c r="C8" s="19"/>
      <c r="D8" s="20"/>
      <c r="E8" s="19"/>
      <c r="F8" s="19"/>
      <c r="G8" s="19"/>
      <c r="H8" s="13" t="s">
        <v>254</v>
      </c>
      <c r="I8" s="55">
        <v>98.33</v>
      </c>
      <c r="J8" s="61">
        <v>98.4</v>
      </c>
      <c r="K8" s="61">
        <v>98.5</v>
      </c>
      <c r="L8" s="56">
        <v>98.55</v>
      </c>
      <c r="X8" s="16"/>
      <c r="Y8" s="16"/>
    </row>
    <row r="9" spans="1:25" s="22" customFormat="1" ht="39" customHeight="1" x14ac:dyDescent="0.2">
      <c r="A9" s="29" t="s">
        <v>10</v>
      </c>
      <c r="B9" s="29" t="s">
        <v>11</v>
      </c>
      <c r="C9" s="30" t="s">
        <v>12</v>
      </c>
      <c r="D9" s="21">
        <f t="shared" ref="D9:G10" si="0">D10</f>
        <v>2539555.2000000002</v>
      </c>
      <c r="E9" s="21">
        <f t="shared" si="0"/>
        <v>1584447.7999999998</v>
      </c>
      <c r="F9" s="21">
        <f t="shared" si="0"/>
        <v>593871</v>
      </c>
      <c r="G9" s="21">
        <f t="shared" si="0"/>
        <v>0</v>
      </c>
      <c r="H9" s="21"/>
      <c r="I9" s="14"/>
      <c r="J9" s="14"/>
      <c r="K9" s="14"/>
      <c r="L9" s="14"/>
    </row>
    <row r="10" spans="1:25" s="27" customFormat="1" ht="36" customHeight="1" x14ac:dyDescent="0.25">
      <c r="A10" s="23"/>
      <c r="B10" s="23" t="s">
        <v>13</v>
      </c>
      <c r="C10" s="24" t="s">
        <v>14</v>
      </c>
      <c r="D10" s="25">
        <f t="shared" si="0"/>
        <v>2539555.2000000002</v>
      </c>
      <c r="E10" s="25">
        <f t="shared" si="0"/>
        <v>1584447.7999999998</v>
      </c>
      <c r="F10" s="25">
        <f t="shared" si="0"/>
        <v>593871</v>
      </c>
      <c r="G10" s="25">
        <f t="shared" si="0"/>
        <v>0</v>
      </c>
      <c r="H10" s="25"/>
      <c r="I10" s="26"/>
      <c r="J10" s="26"/>
      <c r="K10" s="26"/>
      <c r="L10" s="26"/>
    </row>
    <row r="11" spans="1:25" s="27" customFormat="1" ht="60" x14ac:dyDescent="0.25">
      <c r="A11" s="23"/>
      <c r="B11" s="23" t="s">
        <v>15</v>
      </c>
      <c r="C11" s="24" t="s">
        <v>16</v>
      </c>
      <c r="D11" s="25">
        <v>2539555.2000000002</v>
      </c>
      <c r="E11" s="28">
        <f>396111.9+1188335.9</f>
        <v>1584447.7999999998</v>
      </c>
      <c r="F11" s="28">
        <f>136590.3+457280.7</f>
        <v>593871</v>
      </c>
      <c r="G11" s="28">
        <v>0</v>
      </c>
      <c r="H11" s="25"/>
      <c r="I11" s="26"/>
      <c r="J11" s="26"/>
      <c r="K11" s="26"/>
      <c r="L11" s="26"/>
    </row>
    <row r="12" spans="1:25" s="22" customFormat="1" ht="187.5" customHeight="1" x14ac:dyDescent="0.2">
      <c r="A12" s="29" t="s">
        <v>17</v>
      </c>
      <c r="B12" s="29" t="s">
        <v>18</v>
      </c>
      <c r="C12" s="30" t="s">
        <v>19</v>
      </c>
      <c r="D12" s="21">
        <f t="shared" ref="D12:G13" si="1">D13</f>
        <v>57913.5</v>
      </c>
      <c r="E12" s="21">
        <f t="shared" si="1"/>
        <v>666752.6</v>
      </c>
      <c r="F12" s="21">
        <f t="shared" si="1"/>
        <v>589128.5</v>
      </c>
      <c r="G12" s="21">
        <f t="shared" si="1"/>
        <v>258076.6</v>
      </c>
      <c r="H12" s="31" t="s">
        <v>245</v>
      </c>
      <c r="I12" s="14" t="s">
        <v>160</v>
      </c>
      <c r="J12" s="14">
        <v>50</v>
      </c>
      <c r="K12" s="14">
        <v>75</v>
      </c>
      <c r="L12" s="14">
        <v>100</v>
      </c>
    </row>
    <row r="13" spans="1:25" s="27" customFormat="1" ht="31.5" customHeight="1" x14ac:dyDescent="0.25">
      <c r="A13" s="23"/>
      <c r="B13" s="23" t="s">
        <v>20</v>
      </c>
      <c r="C13" s="24" t="s">
        <v>250</v>
      </c>
      <c r="D13" s="25">
        <f t="shared" si="1"/>
        <v>57913.5</v>
      </c>
      <c r="E13" s="25">
        <f t="shared" si="1"/>
        <v>666752.6</v>
      </c>
      <c r="F13" s="25">
        <f t="shared" si="1"/>
        <v>589128.5</v>
      </c>
      <c r="G13" s="25">
        <f t="shared" si="1"/>
        <v>258076.6</v>
      </c>
      <c r="H13" s="25"/>
      <c r="I13" s="26"/>
      <c r="J13" s="26"/>
      <c r="K13" s="26"/>
      <c r="L13" s="26"/>
    </row>
    <row r="14" spans="1:25" s="27" customFormat="1" ht="59.25" customHeight="1" x14ac:dyDescent="0.25">
      <c r="A14" s="23"/>
      <c r="B14" s="23" t="s">
        <v>21</v>
      </c>
      <c r="C14" s="24" t="s">
        <v>22</v>
      </c>
      <c r="D14" s="25">
        <v>57913.5</v>
      </c>
      <c r="E14" s="25">
        <f>668368-1615.4</f>
        <v>666752.6</v>
      </c>
      <c r="F14" s="25">
        <v>589128.5</v>
      </c>
      <c r="G14" s="25">
        <v>258076.6</v>
      </c>
      <c r="H14" s="25"/>
      <c r="I14" s="26"/>
      <c r="J14" s="26"/>
      <c r="K14" s="26"/>
      <c r="L14" s="26"/>
    </row>
    <row r="15" spans="1:25" s="22" customFormat="1" ht="42.75" customHeight="1" x14ac:dyDescent="0.2">
      <c r="A15" s="29" t="s">
        <v>23</v>
      </c>
      <c r="B15" s="29" t="s">
        <v>24</v>
      </c>
      <c r="C15" s="30" t="s">
        <v>25</v>
      </c>
      <c r="D15" s="21">
        <f>D16+D25+D35+D44+D78+D84+D93+D98+D105+D110</f>
        <v>30615173.000000004</v>
      </c>
      <c r="E15" s="21">
        <f>E16+E25+E35+E44+E78+E84+E93+E98+E105+E110</f>
        <v>28568214.399999995</v>
      </c>
      <c r="F15" s="21">
        <f>F16+F25+F35+F44+F78+F84+F93+F98+F105+F110</f>
        <v>28285356.809999999</v>
      </c>
      <c r="G15" s="21">
        <f>G16+G25+G35+G44+G78+G84+G93+G98+G105+G110</f>
        <v>28391868.370000001</v>
      </c>
      <c r="H15" s="21"/>
      <c r="I15" s="14"/>
      <c r="J15" s="14"/>
      <c r="K15" s="14"/>
      <c r="L15" s="14"/>
    </row>
    <row r="16" spans="1:25" s="22" customFormat="1" ht="89.25" customHeight="1" x14ac:dyDescent="0.2">
      <c r="A16" s="8" t="s">
        <v>26</v>
      </c>
      <c r="B16" s="32" t="s">
        <v>27</v>
      </c>
      <c r="C16" s="10" t="s">
        <v>28</v>
      </c>
      <c r="D16" s="12">
        <f>SUM(D17:D24)</f>
        <v>10529978.000000002</v>
      </c>
      <c r="E16" s="12">
        <f>SUM(E17:E24)</f>
        <v>7583424.2000000002</v>
      </c>
      <c r="F16" s="12">
        <f>SUM(F17:F24)</f>
        <v>7360644.4100000001</v>
      </c>
      <c r="G16" s="12">
        <f>SUM(G17:G24)</f>
        <v>7619770.0700000012</v>
      </c>
      <c r="H16" s="57" t="s">
        <v>29</v>
      </c>
      <c r="I16" s="14">
        <v>100</v>
      </c>
      <c r="J16" s="14">
        <v>100</v>
      </c>
      <c r="K16" s="14">
        <v>100</v>
      </c>
      <c r="L16" s="14">
        <v>100</v>
      </c>
    </row>
    <row r="17" spans="1:12" s="27" customFormat="1" ht="90" x14ac:dyDescent="0.25">
      <c r="A17" s="23"/>
      <c r="B17" s="23" t="s">
        <v>30</v>
      </c>
      <c r="C17" s="24" t="s">
        <v>31</v>
      </c>
      <c r="D17" s="25">
        <v>1078.7</v>
      </c>
      <c r="E17" s="33">
        <v>783.8</v>
      </c>
      <c r="F17" s="33">
        <v>783.8</v>
      </c>
      <c r="G17" s="33">
        <v>783.8</v>
      </c>
      <c r="H17" s="25"/>
      <c r="I17" s="26"/>
      <c r="J17" s="26"/>
      <c r="K17" s="26"/>
      <c r="L17" s="26"/>
    </row>
    <row r="18" spans="1:12" s="27" customFormat="1" ht="60" x14ac:dyDescent="0.25">
      <c r="A18" s="23"/>
      <c r="B18" s="23" t="s">
        <v>32</v>
      </c>
      <c r="C18" s="24" t="s">
        <v>33</v>
      </c>
      <c r="D18" s="25">
        <v>145637.9</v>
      </c>
      <c r="E18" s="34">
        <v>493.2</v>
      </c>
      <c r="F18" s="34">
        <v>168</v>
      </c>
      <c r="G18" s="34">
        <v>0</v>
      </c>
      <c r="H18" s="25"/>
      <c r="I18" s="26"/>
      <c r="J18" s="26"/>
      <c r="K18" s="26"/>
      <c r="L18" s="26"/>
    </row>
    <row r="19" spans="1:12" s="27" customFormat="1" ht="105" x14ac:dyDescent="0.25">
      <c r="A19" s="23"/>
      <c r="B19" s="23" t="s">
        <v>34</v>
      </c>
      <c r="C19" s="24" t="s">
        <v>35</v>
      </c>
      <c r="D19" s="25">
        <v>90874.4</v>
      </c>
      <c r="E19" s="33">
        <v>63779.3</v>
      </c>
      <c r="F19" s="33">
        <v>64314.71</v>
      </c>
      <c r="G19" s="33">
        <v>67565.27</v>
      </c>
      <c r="H19" s="25"/>
      <c r="I19" s="26"/>
      <c r="J19" s="26"/>
      <c r="K19" s="26"/>
      <c r="L19" s="26"/>
    </row>
    <row r="20" spans="1:12" s="27" customFormat="1" ht="40.5" customHeight="1" x14ac:dyDescent="0.25">
      <c r="A20" s="23"/>
      <c r="B20" s="23" t="s">
        <v>36</v>
      </c>
      <c r="C20" s="24" t="s">
        <v>37</v>
      </c>
      <c r="D20" s="25">
        <f>1727833.3+3618178.9+497473.4+3754197.7</f>
        <v>9597683.3000000007</v>
      </c>
      <c r="E20" s="28">
        <v>6991606.7999999998</v>
      </c>
      <c r="F20" s="28">
        <v>6764680.7999999998</v>
      </c>
      <c r="G20" s="28">
        <v>7020723.9000000004</v>
      </c>
      <c r="H20" s="25"/>
      <c r="I20" s="26"/>
      <c r="J20" s="26"/>
      <c r="K20" s="26"/>
      <c r="L20" s="26"/>
    </row>
    <row r="21" spans="1:12" s="27" customFormat="1" ht="52.5" customHeight="1" x14ac:dyDescent="0.25">
      <c r="A21" s="23"/>
      <c r="B21" s="23" t="s">
        <v>38</v>
      </c>
      <c r="C21" s="24" t="s">
        <v>39</v>
      </c>
      <c r="D21" s="25">
        <v>276121.8</v>
      </c>
      <c r="E21" s="33">
        <v>99388.2</v>
      </c>
      <c r="F21" s="33">
        <v>101764.9</v>
      </c>
      <c r="G21" s="33">
        <v>101764.9</v>
      </c>
      <c r="H21" s="35"/>
      <c r="I21" s="26"/>
      <c r="J21" s="26"/>
      <c r="K21" s="26"/>
      <c r="L21" s="26"/>
    </row>
    <row r="22" spans="1:12" s="27" customFormat="1" ht="48.75" customHeight="1" x14ac:dyDescent="0.25">
      <c r="A22" s="23"/>
      <c r="B22" s="23" t="s">
        <v>40</v>
      </c>
      <c r="C22" s="24" t="s">
        <v>41</v>
      </c>
      <c r="D22" s="25">
        <v>249208.9</v>
      </c>
      <c r="E22" s="28">
        <v>221928.2</v>
      </c>
      <c r="F22" s="28">
        <v>221928.2</v>
      </c>
      <c r="G22" s="28">
        <v>221928.2</v>
      </c>
      <c r="H22" s="36"/>
      <c r="I22" s="26"/>
      <c r="J22" s="26"/>
      <c r="K22" s="26"/>
      <c r="L22" s="26"/>
    </row>
    <row r="23" spans="1:12" s="27" customFormat="1" ht="49.5" customHeight="1" x14ac:dyDescent="0.25">
      <c r="A23" s="23"/>
      <c r="B23" s="23" t="s">
        <v>42</v>
      </c>
      <c r="C23" s="24" t="s">
        <v>43</v>
      </c>
      <c r="D23" s="25">
        <v>21694.400000000001</v>
      </c>
      <c r="E23" s="33">
        <v>65206</v>
      </c>
      <c r="F23" s="33">
        <v>66765.3</v>
      </c>
      <c r="G23" s="33">
        <v>66765.3</v>
      </c>
      <c r="H23" s="25"/>
      <c r="I23" s="26"/>
      <c r="J23" s="26"/>
      <c r="K23" s="26"/>
      <c r="L23" s="26"/>
    </row>
    <row r="24" spans="1:12" s="27" customFormat="1" ht="62.25" customHeight="1" x14ac:dyDescent="0.25">
      <c r="A24" s="23"/>
      <c r="B24" s="23" t="s">
        <v>44</v>
      </c>
      <c r="C24" s="24" t="s">
        <v>45</v>
      </c>
      <c r="D24" s="25">
        <v>147678.6</v>
      </c>
      <c r="E24" s="33">
        <v>140238.70000000001</v>
      </c>
      <c r="F24" s="33">
        <v>140238.70000000001</v>
      </c>
      <c r="G24" s="33">
        <v>140238.70000000001</v>
      </c>
      <c r="H24" s="25"/>
      <c r="I24" s="26"/>
      <c r="J24" s="26"/>
      <c r="K24" s="26"/>
      <c r="L24" s="26"/>
    </row>
    <row r="25" spans="1:12" s="22" customFormat="1" ht="62.25" customHeight="1" x14ac:dyDescent="0.2">
      <c r="A25" s="29" t="s">
        <v>46</v>
      </c>
      <c r="B25" s="29" t="s">
        <v>47</v>
      </c>
      <c r="C25" s="30" t="s">
        <v>48</v>
      </c>
      <c r="D25" s="21">
        <f>SUM(D26:D34)</f>
        <v>1018873</v>
      </c>
      <c r="E25" s="21">
        <f>SUM(E26:E34)</f>
        <v>1066751.9999999998</v>
      </c>
      <c r="F25" s="21">
        <f>SUM(F26:F34)</f>
        <v>1131799.3999999999</v>
      </c>
      <c r="G25" s="21">
        <f>SUM(G26:G34)</f>
        <v>1131567.2</v>
      </c>
      <c r="H25" s="21"/>
      <c r="I25" s="14"/>
      <c r="J25" s="14"/>
      <c r="K25" s="14"/>
      <c r="L25" s="14"/>
    </row>
    <row r="26" spans="1:12" s="27" customFormat="1" ht="39" customHeight="1" x14ac:dyDescent="0.25">
      <c r="A26" s="23"/>
      <c r="B26" s="23" t="s">
        <v>49</v>
      </c>
      <c r="C26" s="24" t="s">
        <v>50</v>
      </c>
      <c r="D26" s="25">
        <f>740+60185.3</f>
        <v>60925.3</v>
      </c>
      <c r="E26" s="25">
        <v>64921.1</v>
      </c>
      <c r="F26" s="25">
        <v>66833.5</v>
      </c>
      <c r="G26" s="25">
        <v>66833.5</v>
      </c>
      <c r="H26" s="25"/>
      <c r="I26" s="26"/>
      <c r="J26" s="26"/>
      <c r="K26" s="26"/>
      <c r="L26" s="26"/>
    </row>
    <row r="27" spans="1:12" s="27" customFormat="1" ht="37.5" customHeight="1" x14ac:dyDescent="0.25">
      <c r="A27" s="23"/>
      <c r="B27" s="23" t="s">
        <v>51</v>
      </c>
      <c r="C27" s="24" t="s">
        <v>52</v>
      </c>
      <c r="D27" s="25">
        <v>5967.7</v>
      </c>
      <c r="E27" s="25">
        <v>6445.7</v>
      </c>
      <c r="F27" s="25">
        <v>6445.7</v>
      </c>
      <c r="G27" s="25">
        <v>6445.7</v>
      </c>
      <c r="H27" s="25"/>
      <c r="I27" s="26"/>
      <c r="J27" s="26"/>
      <c r="K27" s="26"/>
      <c r="L27" s="26"/>
    </row>
    <row r="28" spans="1:12" s="27" customFormat="1" ht="45" customHeight="1" x14ac:dyDescent="0.25">
      <c r="A28" s="23"/>
      <c r="B28" s="23" t="s">
        <v>53</v>
      </c>
      <c r="C28" s="24" t="s">
        <v>54</v>
      </c>
      <c r="D28" s="25">
        <v>5586.9</v>
      </c>
      <c r="E28" s="28">
        <f>3325+450+400+600+245.1+566.8</f>
        <v>5586.9000000000005</v>
      </c>
      <c r="F28" s="28">
        <f>3325+450+400+600+245.1+566.8</f>
        <v>5586.9000000000005</v>
      </c>
      <c r="G28" s="28">
        <f>3325+450+400+600+245.1+566.8</f>
        <v>5586.9000000000005</v>
      </c>
      <c r="H28" s="25"/>
      <c r="I28" s="26"/>
      <c r="J28" s="26"/>
      <c r="K28" s="26"/>
      <c r="L28" s="26"/>
    </row>
    <row r="29" spans="1:12" s="27" customFormat="1" ht="45" customHeight="1" x14ac:dyDescent="0.25">
      <c r="A29" s="23"/>
      <c r="B29" s="23" t="s">
        <v>55</v>
      </c>
      <c r="C29" s="24" t="s">
        <v>56</v>
      </c>
      <c r="D29" s="25">
        <v>5279.4</v>
      </c>
      <c r="E29" s="25">
        <v>5279.4</v>
      </c>
      <c r="F29" s="25">
        <v>5279.4</v>
      </c>
      <c r="G29" s="25">
        <v>5279.4</v>
      </c>
      <c r="H29" s="25"/>
      <c r="I29" s="26"/>
      <c r="J29" s="26"/>
      <c r="K29" s="26"/>
      <c r="L29" s="26"/>
    </row>
    <row r="30" spans="1:12" s="27" customFormat="1" ht="45" customHeight="1" x14ac:dyDescent="0.25">
      <c r="A30" s="23"/>
      <c r="B30" s="23" t="s">
        <v>57</v>
      </c>
      <c r="C30" s="24" t="s">
        <v>58</v>
      </c>
      <c r="D30" s="25">
        <v>142420.70000000001</v>
      </c>
      <c r="E30" s="25">
        <v>152134.6</v>
      </c>
      <c r="F30" s="25">
        <v>157325.6</v>
      </c>
      <c r="G30" s="25">
        <v>157325.6</v>
      </c>
      <c r="H30" s="25"/>
      <c r="I30" s="26"/>
      <c r="J30" s="26"/>
      <c r="K30" s="26"/>
      <c r="L30" s="26"/>
    </row>
    <row r="31" spans="1:12" s="27" customFormat="1" ht="45" customHeight="1" x14ac:dyDescent="0.25">
      <c r="A31" s="23"/>
      <c r="B31" s="23" t="s">
        <v>59</v>
      </c>
      <c r="C31" s="24" t="s">
        <v>60</v>
      </c>
      <c r="D31" s="25">
        <v>450</v>
      </c>
      <c r="E31" s="25">
        <v>450</v>
      </c>
      <c r="F31" s="25">
        <v>450</v>
      </c>
      <c r="G31" s="25">
        <v>450</v>
      </c>
      <c r="H31" s="25"/>
      <c r="I31" s="26"/>
      <c r="J31" s="26"/>
      <c r="K31" s="26"/>
      <c r="L31" s="26"/>
    </row>
    <row r="32" spans="1:12" s="27" customFormat="1" ht="28.5" customHeight="1" x14ac:dyDescent="0.25">
      <c r="A32" s="23"/>
      <c r="B32" s="23" t="s">
        <v>61</v>
      </c>
      <c r="C32" s="24" t="s">
        <v>62</v>
      </c>
      <c r="D32" s="25">
        <v>697258.3</v>
      </c>
      <c r="E32" s="25">
        <v>746562.2</v>
      </c>
      <c r="F32" s="25">
        <v>804506.2</v>
      </c>
      <c r="G32" s="25">
        <v>804274</v>
      </c>
      <c r="H32" s="25"/>
      <c r="I32" s="26"/>
      <c r="J32" s="26"/>
      <c r="K32" s="26"/>
      <c r="L32" s="26"/>
    </row>
    <row r="33" spans="1:12" s="27" customFormat="1" ht="30" x14ac:dyDescent="0.25">
      <c r="A33" s="23"/>
      <c r="B33" s="23" t="s">
        <v>63</v>
      </c>
      <c r="C33" s="24" t="s">
        <v>64</v>
      </c>
      <c r="D33" s="25">
        <v>99023.7</v>
      </c>
      <c r="E33" s="33">
        <v>83657.899999999994</v>
      </c>
      <c r="F33" s="33">
        <v>83657.899999999994</v>
      </c>
      <c r="G33" s="33">
        <v>83657.899999999994</v>
      </c>
      <c r="H33" s="25"/>
      <c r="I33" s="26"/>
      <c r="J33" s="26"/>
      <c r="K33" s="26"/>
      <c r="L33" s="26"/>
    </row>
    <row r="34" spans="1:12" s="27" customFormat="1" ht="52.5" customHeight="1" x14ac:dyDescent="0.25">
      <c r="A34" s="23"/>
      <c r="B34" s="23" t="s">
        <v>65</v>
      </c>
      <c r="C34" s="24" t="s">
        <v>66</v>
      </c>
      <c r="D34" s="25">
        <v>1961</v>
      </c>
      <c r="E34" s="33">
        <v>1714.2</v>
      </c>
      <c r="F34" s="33">
        <v>1714.2</v>
      </c>
      <c r="G34" s="33">
        <v>1714.2</v>
      </c>
      <c r="H34" s="25"/>
      <c r="I34" s="26"/>
      <c r="J34" s="26"/>
      <c r="K34" s="26"/>
      <c r="L34" s="26"/>
    </row>
    <row r="35" spans="1:12" s="22" customFormat="1" ht="72.75" customHeight="1" x14ac:dyDescent="0.2">
      <c r="A35" s="8" t="s">
        <v>67</v>
      </c>
      <c r="B35" s="32" t="s">
        <v>68</v>
      </c>
      <c r="C35" s="10" t="s">
        <v>69</v>
      </c>
      <c r="D35" s="12">
        <f>SUM(D37:D43)</f>
        <v>4528455.3000000007</v>
      </c>
      <c r="E35" s="12">
        <f>SUM(E37:E43)</f>
        <v>4705429.5</v>
      </c>
      <c r="F35" s="12">
        <f>SUM(F37:F43)</f>
        <v>4730541.7000000011</v>
      </c>
      <c r="G35" s="12">
        <f>SUM(G37:G43)</f>
        <v>4730541.7000000011</v>
      </c>
      <c r="H35" s="13" t="s">
        <v>70</v>
      </c>
      <c r="I35" s="58">
        <v>1.67</v>
      </c>
      <c r="J35" s="58">
        <v>1.6</v>
      </c>
      <c r="K35" s="58">
        <v>1.5</v>
      </c>
      <c r="L35" s="58">
        <v>1.45</v>
      </c>
    </row>
    <row r="36" spans="1:12" s="22" customFormat="1" ht="77.25" customHeight="1" x14ac:dyDescent="0.2">
      <c r="A36" s="17"/>
      <c r="B36" s="37"/>
      <c r="C36" s="19"/>
      <c r="D36" s="19"/>
      <c r="E36" s="19"/>
      <c r="F36" s="19"/>
      <c r="G36" s="19"/>
      <c r="H36" s="13" t="s">
        <v>71</v>
      </c>
      <c r="I36" s="14" t="s">
        <v>160</v>
      </c>
      <c r="J36" s="58">
        <v>95.1</v>
      </c>
      <c r="K36" s="58">
        <v>95.2</v>
      </c>
      <c r="L36" s="58">
        <v>95.3</v>
      </c>
    </row>
    <row r="37" spans="1:12" s="27" customFormat="1" ht="30" x14ac:dyDescent="0.25">
      <c r="A37" s="23"/>
      <c r="B37" s="23" t="s">
        <v>72</v>
      </c>
      <c r="C37" s="24" t="s">
        <v>50</v>
      </c>
      <c r="D37" s="25">
        <v>1465659</v>
      </c>
      <c r="E37" s="25">
        <v>1574043.4</v>
      </c>
      <c r="F37" s="25">
        <v>1597426.3</v>
      </c>
      <c r="G37" s="25">
        <v>1597426.3</v>
      </c>
      <c r="H37" s="25"/>
      <c r="I37" s="26"/>
      <c r="J37" s="26"/>
      <c r="K37" s="26"/>
      <c r="L37" s="26"/>
    </row>
    <row r="38" spans="1:12" s="27" customFormat="1" ht="37.5" customHeight="1" x14ac:dyDescent="0.25">
      <c r="A38" s="23"/>
      <c r="B38" s="23" t="s">
        <v>73</v>
      </c>
      <c r="C38" s="24" t="s">
        <v>74</v>
      </c>
      <c r="D38" s="25">
        <v>601313.5</v>
      </c>
      <c r="E38" s="25">
        <v>570529.80000000005</v>
      </c>
      <c r="F38" s="25">
        <v>571007.19999999995</v>
      </c>
      <c r="G38" s="25">
        <v>571007.19999999995</v>
      </c>
      <c r="H38" s="25"/>
      <c r="I38" s="26"/>
      <c r="J38" s="26"/>
      <c r="K38" s="26"/>
      <c r="L38" s="26"/>
    </row>
    <row r="39" spans="1:12" s="27" customFormat="1" ht="48.75" customHeight="1" x14ac:dyDescent="0.25">
      <c r="A39" s="23"/>
      <c r="B39" s="23" t="s">
        <v>75</v>
      </c>
      <c r="C39" s="24" t="s">
        <v>76</v>
      </c>
      <c r="D39" s="25">
        <v>1914</v>
      </c>
      <c r="E39" s="25">
        <v>1262.5</v>
      </c>
      <c r="F39" s="25">
        <v>1262.5</v>
      </c>
      <c r="G39" s="25">
        <v>1262.5</v>
      </c>
      <c r="H39" s="25"/>
      <c r="I39" s="26"/>
      <c r="J39" s="26"/>
      <c r="K39" s="26"/>
      <c r="L39" s="26"/>
    </row>
    <row r="40" spans="1:12" s="27" customFormat="1" ht="91.5" customHeight="1" x14ac:dyDescent="0.25">
      <c r="A40" s="23"/>
      <c r="B40" s="23" t="s">
        <v>77</v>
      </c>
      <c r="C40" s="24" t="s">
        <v>78</v>
      </c>
      <c r="D40" s="25">
        <v>499.6</v>
      </c>
      <c r="E40" s="25">
        <v>428.1</v>
      </c>
      <c r="F40" s="25">
        <v>428.1</v>
      </c>
      <c r="G40" s="25">
        <v>428.1</v>
      </c>
      <c r="H40" s="25"/>
      <c r="I40" s="26"/>
      <c r="J40" s="26"/>
      <c r="K40" s="26"/>
      <c r="L40" s="26"/>
    </row>
    <row r="41" spans="1:12" s="27" customFormat="1" ht="45" x14ac:dyDescent="0.25">
      <c r="A41" s="23"/>
      <c r="B41" s="23" t="s">
        <v>79</v>
      </c>
      <c r="C41" s="24" t="s">
        <v>80</v>
      </c>
      <c r="D41" s="25">
        <v>12000</v>
      </c>
      <c r="E41" s="28">
        <v>12000</v>
      </c>
      <c r="F41" s="28">
        <v>12000</v>
      </c>
      <c r="G41" s="28">
        <v>12000</v>
      </c>
      <c r="H41" s="25"/>
      <c r="I41" s="26"/>
      <c r="J41" s="26"/>
      <c r="K41" s="26"/>
      <c r="L41" s="26"/>
    </row>
    <row r="42" spans="1:12" s="27" customFormat="1" ht="30" x14ac:dyDescent="0.25">
      <c r="A42" s="23"/>
      <c r="B42" s="23" t="s">
        <v>81</v>
      </c>
      <c r="C42" s="24" t="s">
        <v>82</v>
      </c>
      <c r="D42" s="25">
        <v>2434556.2000000002</v>
      </c>
      <c r="E42" s="28">
        <v>2534676.2999999998</v>
      </c>
      <c r="F42" s="28">
        <v>2535928.2000000002</v>
      </c>
      <c r="G42" s="28">
        <v>2535928.2000000002</v>
      </c>
      <c r="H42" s="25"/>
      <c r="I42" s="26"/>
      <c r="J42" s="26"/>
      <c r="K42" s="26"/>
      <c r="L42" s="26"/>
    </row>
    <row r="43" spans="1:12" s="27" customFormat="1" ht="30" x14ac:dyDescent="0.25">
      <c r="A43" s="23"/>
      <c r="B43" s="23" t="s">
        <v>83</v>
      </c>
      <c r="C43" s="24" t="s">
        <v>84</v>
      </c>
      <c r="D43" s="25">
        <v>12513</v>
      </c>
      <c r="E43" s="28">
        <v>12489.4</v>
      </c>
      <c r="F43" s="28">
        <v>12489.4</v>
      </c>
      <c r="G43" s="28">
        <v>12489.4</v>
      </c>
      <c r="H43" s="25"/>
      <c r="I43" s="26"/>
      <c r="J43" s="26"/>
      <c r="K43" s="26"/>
      <c r="L43" s="26"/>
    </row>
    <row r="44" spans="1:12" s="22" customFormat="1" ht="72.75" customHeight="1" x14ac:dyDescent="0.2">
      <c r="A44" s="29" t="s">
        <v>85</v>
      </c>
      <c r="B44" s="29" t="s">
        <v>86</v>
      </c>
      <c r="C44" s="30" t="s">
        <v>87</v>
      </c>
      <c r="D44" s="21">
        <f>SUM(D45:D76)</f>
        <v>7307015.7000000002</v>
      </c>
      <c r="E44" s="21">
        <f>SUM(E45:E77)</f>
        <v>7653967.8000000007</v>
      </c>
      <c r="F44" s="21">
        <f>SUM(F45:F77)</f>
        <v>7694879.9999999991</v>
      </c>
      <c r="G44" s="21">
        <f>SUM(G45:G77)</f>
        <v>7694879.9999999991</v>
      </c>
      <c r="H44" s="31" t="s">
        <v>88</v>
      </c>
      <c r="I44" s="14" t="s">
        <v>160</v>
      </c>
      <c r="J44" s="14">
        <v>100</v>
      </c>
      <c r="K44" s="14">
        <v>100</v>
      </c>
      <c r="L44" s="14">
        <v>100</v>
      </c>
    </row>
    <row r="45" spans="1:12" s="27" customFormat="1" ht="95.25" customHeight="1" x14ac:dyDescent="0.25">
      <c r="A45" s="23"/>
      <c r="B45" s="23" t="s">
        <v>89</v>
      </c>
      <c r="C45" s="24" t="s">
        <v>90</v>
      </c>
      <c r="D45" s="25">
        <v>379838.3</v>
      </c>
      <c r="E45" s="25">
        <v>412755.9</v>
      </c>
      <c r="F45" s="25">
        <v>417162.5</v>
      </c>
      <c r="G45" s="25">
        <v>417162.5</v>
      </c>
      <c r="H45" s="25"/>
      <c r="I45" s="26"/>
      <c r="J45" s="26"/>
      <c r="K45" s="26"/>
      <c r="L45" s="26"/>
    </row>
    <row r="46" spans="1:12" s="27" customFormat="1" ht="90" x14ac:dyDescent="0.25">
      <c r="A46" s="23"/>
      <c r="B46" s="23" t="s">
        <v>91</v>
      </c>
      <c r="C46" s="24" t="s">
        <v>92</v>
      </c>
      <c r="D46" s="25">
        <v>54671.1</v>
      </c>
      <c r="E46" s="25">
        <v>57030.6</v>
      </c>
      <c r="F46" s="25">
        <v>57030.6</v>
      </c>
      <c r="G46" s="25">
        <v>57030.6</v>
      </c>
      <c r="H46" s="25"/>
      <c r="I46" s="26"/>
      <c r="J46" s="26"/>
      <c r="K46" s="26"/>
      <c r="L46" s="26"/>
    </row>
    <row r="47" spans="1:12" s="27" customFormat="1" ht="69" customHeight="1" x14ac:dyDescent="0.25">
      <c r="A47" s="23"/>
      <c r="B47" s="23" t="s">
        <v>93</v>
      </c>
      <c r="C47" s="24" t="s">
        <v>94</v>
      </c>
      <c r="D47" s="25">
        <v>3149.6</v>
      </c>
      <c r="E47" s="25">
        <v>3027.2</v>
      </c>
      <c r="F47" s="25">
        <v>3027.2</v>
      </c>
      <c r="G47" s="25">
        <v>3027.2</v>
      </c>
      <c r="H47" s="25"/>
      <c r="I47" s="26"/>
      <c r="J47" s="26"/>
      <c r="K47" s="26"/>
      <c r="L47" s="26"/>
    </row>
    <row r="48" spans="1:12" s="27" customFormat="1" ht="42.75" customHeight="1" x14ac:dyDescent="0.25">
      <c r="A48" s="23"/>
      <c r="B48" s="23" t="s">
        <v>95</v>
      </c>
      <c r="C48" s="24" t="s">
        <v>96</v>
      </c>
      <c r="D48" s="25">
        <v>547079.6</v>
      </c>
      <c r="E48" s="25">
        <v>480637.1</v>
      </c>
      <c r="F48" s="25">
        <v>480637.1</v>
      </c>
      <c r="G48" s="25">
        <v>480637.1</v>
      </c>
      <c r="H48" s="25"/>
      <c r="I48" s="26"/>
      <c r="J48" s="26"/>
      <c r="K48" s="26"/>
      <c r="L48" s="26"/>
    </row>
    <row r="49" spans="1:12" s="27" customFormat="1" ht="45" x14ac:dyDescent="0.25">
      <c r="A49" s="23"/>
      <c r="B49" s="23" t="s">
        <v>97</v>
      </c>
      <c r="C49" s="24" t="s">
        <v>98</v>
      </c>
      <c r="D49" s="25">
        <v>30000</v>
      </c>
      <c r="E49" s="25">
        <v>0</v>
      </c>
      <c r="F49" s="25">
        <v>0</v>
      </c>
      <c r="G49" s="25">
        <v>0</v>
      </c>
      <c r="H49" s="25"/>
      <c r="I49" s="26"/>
      <c r="J49" s="26"/>
      <c r="K49" s="26"/>
      <c r="L49" s="26"/>
    </row>
    <row r="50" spans="1:12" s="27" customFormat="1" ht="62.25" customHeight="1" x14ac:dyDescent="0.25">
      <c r="A50" s="23"/>
      <c r="B50" s="23" t="s">
        <v>99</v>
      </c>
      <c r="C50" s="24" t="s">
        <v>100</v>
      </c>
      <c r="D50" s="25">
        <v>1695.7</v>
      </c>
      <c r="E50" s="25">
        <v>1680.9</v>
      </c>
      <c r="F50" s="25">
        <v>1740.1</v>
      </c>
      <c r="G50" s="25">
        <v>1740.1</v>
      </c>
      <c r="H50" s="25"/>
      <c r="I50" s="26"/>
      <c r="J50" s="26"/>
      <c r="K50" s="26"/>
      <c r="L50" s="26"/>
    </row>
    <row r="51" spans="1:12" s="27" customFormat="1" ht="50.25" customHeight="1" x14ac:dyDescent="0.25">
      <c r="A51" s="23"/>
      <c r="B51" s="23" t="s">
        <v>101</v>
      </c>
      <c r="C51" s="24" t="s">
        <v>102</v>
      </c>
      <c r="D51" s="25">
        <v>1588</v>
      </c>
      <c r="E51" s="25">
        <v>1881.6</v>
      </c>
      <c r="F51" s="25">
        <v>1881.6</v>
      </c>
      <c r="G51" s="25">
        <v>1881.6</v>
      </c>
      <c r="H51" s="25"/>
      <c r="I51" s="26"/>
      <c r="J51" s="26"/>
      <c r="K51" s="26"/>
      <c r="L51" s="26"/>
    </row>
    <row r="52" spans="1:12" s="27" customFormat="1" ht="60" x14ac:dyDescent="0.25">
      <c r="A52" s="23"/>
      <c r="B52" s="23" t="s">
        <v>103</v>
      </c>
      <c r="C52" s="24" t="s">
        <v>104</v>
      </c>
      <c r="D52" s="25">
        <v>97036.5</v>
      </c>
      <c r="E52" s="25">
        <v>105734.5</v>
      </c>
      <c r="F52" s="25">
        <v>112626.5</v>
      </c>
      <c r="G52" s="25">
        <v>112626.5</v>
      </c>
      <c r="H52" s="25"/>
      <c r="I52" s="26"/>
      <c r="J52" s="26"/>
      <c r="K52" s="26"/>
      <c r="L52" s="26"/>
    </row>
    <row r="53" spans="1:12" s="27" customFormat="1" ht="105" x14ac:dyDescent="0.25">
      <c r="A53" s="23"/>
      <c r="B53" s="23" t="s">
        <v>105</v>
      </c>
      <c r="C53" s="24" t="s">
        <v>106</v>
      </c>
      <c r="D53" s="25">
        <v>321841.40000000002</v>
      </c>
      <c r="E53" s="25">
        <v>414161.5</v>
      </c>
      <c r="F53" s="25">
        <v>414161.5</v>
      </c>
      <c r="G53" s="25">
        <v>414161.5</v>
      </c>
      <c r="H53" s="25"/>
      <c r="I53" s="26"/>
      <c r="J53" s="26"/>
      <c r="K53" s="26"/>
      <c r="L53" s="26"/>
    </row>
    <row r="54" spans="1:12" s="27" customFormat="1" ht="135" x14ac:dyDescent="0.25">
      <c r="A54" s="23"/>
      <c r="B54" s="23" t="s">
        <v>107</v>
      </c>
      <c r="C54" s="24" t="s">
        <v>108</v>
      </c>
      <c r="D54" s="25">
        <v>21053.200000000001</v>
      </c>
      <c r="E54" s="25">
        <v>40977.599999999999</v>
      </c>
      <c r="F54" s="25">
        <v>40977.599999999999</v>
      </c>
      <c r="G54" s="25">
        <v>40977.599999999999</v>
      </c>
      <c r="H54" s="25"/>
      <c r="I54" s="26"/>
      <c r="J54" s="26"/>
      <c r="K54" s="26"/>
      <c r="L54" s="26"/>
    </row>
    <row r="55" spans="1:12" s="27" customFormat="1" ht="47.25" customHeight="1" x14ac:dyDescent="0.25">
      <c r="A55" s="23"/>
      <c r="B55" s="23" t="s">
        <v>109</v>
      </c>
      <c r="C55" s="24" t="s">
        <v>110</v>
      </c>
      <c r="D55" s="38"/>
      <c r="E55" s="25"/>
      <c r="F55" s="25"/>
      <c r="G55" s="25"/>
      <c r="H55" s="25"/>
      <c r="I55" s="26"/>
      <c r="J55" s="26"/>
      <c r="K55" s="26"/>
      <c r="L55" s="26"/>
    </row>
    <row r="56" spans="1:12" s="27" customFormat="1" ht="45" x14ac:dyDescent="0.25">
      <c r="A56" s="23"/>
      <c r="B56" s="23" t="s">
        <v>111</v>
      </c>
      <c r="C56" s="24" t="s">
        <v>112</v>
      </c>
      <c r="D56" s="25">
        <v>125765.6</v>
      </c>
      <c r="E56" s="25">
        <v>132686.70000000001</v>
      </c>
      <c r="F56" s="25">
        <v>137991.4</v>
      </c>
      <c r="G56" s="25">
        <v>137991.4</v>
      </c>
      <c r="H56" s="25"/>
      <c r="I56" s="26"/>
      <c r="J56" s="26"/>
      <c r="K56" s="26"/>
      <c r="L56" s="26"/>
    </row>
    <row r="57" spans="1:12" s="27" customFormat="1" ht="45" x14ac:dyDescent="0.25">
      <c r="A57" s="23"/>
      <c r="B57" s="23" t="s">
        <v>113</v>
      </c>
      <c r="C57" s="24" t="s">
        <v>114</v>
      </c>
      <c r="D57" s="25">
        <v>139.69999999999999</v>
      </c>
      <c r="E57" s="25">
        <v>107.9</v>
      </c>
      <c r="F57" s="25">
        <v>111.8</v>
      </c>
      <c r="G57" s="25">
        <v>111.8</v>
      </c>
      <c r="H57" s="25"/>
      <c r="I57" s="26"/>
      <c r="J57" s="26"/>
      <c r="K57" s="26"/>
      <c r="L57" s="26"/>
    </row>
    <row r="58" spans="1:12" s="27" customFormat="1" ht="30" x14ac:dyDescent="0.25">
      <c r="A58" s="23"/>
      <c r="B58" s="23" t="s">
        <v>115</v>
      </c>
      <c r="C58" s="24" t="s">
        <v>116</v>
      </c>
      <c r="D58" s="25">
        <v>1373698.5</v>
      </c>
      <c r="E58" s="25">
        <v>1377991.6</v>
      </c>
      <c r="F58" s="25">
        <v>1377925</v>
      </c>
      <c r="G58" s="25">
        <v>1377925</v>
      </c>
      <c r="H58" s="25"/>
      <c r="I58" s="26"/>
      <c r="J58" s="26"/>
      <c r="K58" s="26"/>
      <c r="L58" s="26"/>
    </row>
    <row r="59" spans="1:12" s="39" customFormat="1" ht="36" hidden="1" customHeight="1" x14ac:dyDescent="0.25">
      <c r="A59" s="23"/>
      <c r="B59" s="23" t="s">
        <v>117</v>
      </c>
      <c r="C59" s="24" t="s">
        <v>118</v>
      </c>
      <c r="D59" s="25">
        <v>0</v>
      </c>
      <c r="E59" s="25"/>
      <c r="F59" s="25"/>
      <c r="G59" s="25"/>
      <c r="H59" s="25"/>
      <c r="I59" s="26"/>
      <c r="J59" s="26"/>
      <c r="K59" s="26"/>
      <c r="L59" s="26"/>
    </row>
    <row r="60" spans="1:12" s="39" customFormat="1" ht="60" x14ac:dyDescent="0.25">
      <c r="A60" s="23"/>
      <c r="B60" s="23" t="s">
        <v>119</v>
      </c>
      <c r="C60" s="24" t="s">
        <v>120</v>
      </c>
      <c r="D60" s="25">
        <v>1453865.9</v>
      </c>
      <c r="E60" s="25">
        <v>1549872.6</v>
      </c>
      <c r="F60" s="25">
        <v>1549872.6</v>
      </c>
      <c r="G60" s="25">
        <v>1549872.6</v>
      </c>
      <c r="H60" s="25"/>
      <c r="I60" s="26"/>
      <c r="J60" s="26"/>
      <c r="K60" s="26"/>
      <c r="L60" s="26"/>
    </row>
    <row r="61" spans="1:12" s="27" customFormat="1" ht="45" x14ac:dyDescent="0.25">
      <c r="A61" s="23"/>
      <c r="B61" s="23" t="s">
        <v>121</v>
      </c>
      <c r="C61" s="24" t="s">
        <v>122</v>
      </c>
      <c r="D61" s="25">
        <v>12561.4</v>
      </c>
      <c r="E61" s="25">
        <v>10284.6</v>
      </c>
      <c r="F61" s="25">
        <v>10406</v>
      </c>
      <c r="G61" s="25">
        <v>10406</v>
      </c>
      <c r="H61" s="25"/>
      <c r="I61" s="26"/>
      <c r="J61" s="26"/>
      <c r="K61" s="26"/>
      <c r="L61" s="26"/>
    </row>
    <row r="62" spans="1:12" s="27" customFormat="1" ht="60" x14ac:dyDescent="0.25">
      <c r="A62" s="23"/>
      <c r="B62" s="23" t="s">
        <v>123</v>
      </c>
      <c r="C62" s="24" t="s">
        <v>124</v>
      </c>
      <c r="D62" s="25">
        <v>409876.4</v>
      </c>
      <c r="E62" s="25">
        <v>433613.4</v>
      </c>
      <c r="F62" s="25">
        <v>433613.4</v>
      </c>
      <c r="G62" s="25">
        <v>433613.4</v>
      </c>
      <c r="H62" s="40"/>
      <c r="I62" s="26"/>
      <c r="J62" s="26"/>
      <c r="K62" s="26"/>
      <c r="L62" s="26"/>
    </row>
    <row r="63" spans="1:12" s="27" customFormat="1" ht="45" x14ac:dyDescent="0.25">
      <c r="A63" s="23"/>
      <c r="B63" s="23" t="s">
        <v>125</v>
      </c>
      <c r="C63" s="24" t="s">
        <v>126</v>
      </c>
      <c r="D63" s="25">
        <v>79139.7</v>
      </c>
      <c r="E63" s="25">
        <v>77840.399999999994</v>
      </c>
      <c r="F63" s="25">
        <v>78760.100000000006</v>
      </c>
      <c r="G63" s="25">
        <v>78760.100000000006</v>
      </c>
      <c r="H63" s="25"/>
      <c r="I63" s="26"/>
      <c r="J63" s="26"/>
      <c r="K63" s="26"/>
      <c r="L63" s="26"/>
    </row>
    <row r="64" spans="1:12" s="27" customFormat="1" ht="75" customHeight="1" x14ac:dyDescent="0.25">
      <c r="A64" s="23"/>
      <c r="B64" s="23" t="s">
        <v>127</v>
      </c>
      <c r="C64" s="24" t="s">
        <v>128</v>
      </c>
      <c r="D64" s="25">
        <v>85982.8</v>
      </c>
      <c r="E64" s="25">
        <v>92510.6</v>
      </c>
      <c r="F64" s="25">
        <v>92510.6</v>
      </c>
      <c r="G64" s="25">
        <v>92510.6</v>
      </c>
      <c r="H64" s="25"/>
      <c r="I64" s="26"/>
      <c r="J64" s="26"/>
      <c r="K64" s="26"/>
      <c r="L64" s="26"/>
    </row>
    <row r="65" spans="1:12" s="27" customFormat="1" ht="36.75" customHeight="1" x14ac:dyDescent="0.25">
      <c r="A65" s="23"/>
      <c r="B65" s="23" t="s">
        <v>129</v>
      </c>
      <c r="C65" s="24" t="s">
        <v>130</v>
      </c>
      <c r="D65" s="25">
        <v>42713.4</v>
      </c>
      <c r="E65" s="25">
        <v>43612</v>
      </c>
      <c r="F65" s="25">
        <v>43782.400000000001</v>
      </c>
      <c r="G65" s="25">
        <v>43782.400000000001</v>
      </c>
      <c r="H65" s="25"/>
      <c r="I65" s="26"/>
      <c r="J65" s="26"/>
      <c r="K65" s="26"/>
      <c r="L65" s="26"/>
    </row>
    <row r="66" spans="1:12" s="27" customFormat="1" ht="45" x14ac:dyDescent="0.25">
      <c r="A66" s="23"/>
      <c r="B66" s="23" t="s">
        <v>131</v>
      </c>
      <c r="C66" s="24" t="s">
        <v>132</v>
      </c>
      <c r="D66" s="25">
        <v>13858.1</v>
      </c>
      <c r="E66" s="25">
        <v>15446.3</v>
      </c>
      <c r="F66" s="25">
        <v>15446.3</v>
      </c>
      <c r="G66" s="25">
        <v>15446.3</v>
      </c>
      <c r="H66" s="25"/>
      <c r="I66" s="26"/>
      <c r="J66" s="26"/>
      <c r="K66" s="26"/>
      <c r="L66" s="26"/>
    </row>
    <row r="67" spans="1:12" s="27" customFormat="1" ht="53.25" customHeight="1" x14ac:dyDescent="0.25">
      <c r="A67" s="23"/>
      <c r="B67" s="23" t="s">
        <v>133</v>
      </c>
      <c r="C67" s="24" t="s">
        <v>134</v>
      </c>
      <c r="D67" s="25">
        <v>171661.3</v>
      </c>
      <c r="E67" s="25">
        <v>186195.8</v>
      </c>
      <c r="F67" s="25">
        <v>192955.6</v>
      </c>
      <c r="G67" s="25">
        <v>192955.6</v>
      </c>
      <c r="H67" s="25"/>
      <c r="I67" s="26"/>
      <c r="J67" s="26"/>
      <c r="K67" s="26"/>
      <c r="L67" s="26"/>
    </row>
    <row r="68" spans="1:12" s="27" customFormat="1" ht="66.75" customHeight="1" x14ac:dyDescent="0.25">
      <c r="A68" s="23"/>
      <c r="B68" s="23" t="s">
        <v>135</v>
      </c>
      <c r="C68" s="24" t="s">
        <v>136</v>
      </c>
      <c r="D68" s="25">
        <v>4279</v>
      </c>
      <c r="E68" s="25">
        <v>3839.9</v>
      </c>
      <c r="F68" s="25">
        <v>3885.3</v>
      </c>
      <c r="G68" s="25">
        <v>3885.3</v>
      </c>
      <c r="H68" s="25"/>
      <c r="I68" s="26"/>
      <c r="J68" s="26"/>
      <c r="K68" s="26"/>
      <c r="L68" s="26"/>
    </row>
    <row r="69" spans="1:12" s="22" customFormat="1" ht="36.75" customHeight="1" x14ac:dyDescent="0.2">
      <c r="A69" s="23"/>
      <c r="B69" s="41" t="s">
        <v>137</v>
      </c>
      <c r="C69" s="24" t="s">
        <v>138</v>
      </c>
      <c r="D69" s="25">
        <v>2872.5</v>
      </c>
      <c r="E69" s="25">
        <v>2817.3</v>
      </c>
      <c r="F69" s="25">
        <v>2850.5</v>
      </c>
      <c r="G69" s="25">
        <v>2850.5</v>
      </c>
      <c r="H69" s="25"/>
      <c r="I69" s="26"/>
      <c r="J69" s="26"/>
      <c r="K69" s="26"/>
      <c r="L69" s="26"/>
    </row>
    <row r="70" spans="1:12" s="27" customFormat="1" ht="65.25" customHeight="1" x14ac:dyDescent="0.25">
      <c r="A70" s="23"/>
      <c r="B70" s="23" t="s">
        <v>139</v>
      </c>
      <c r="C70" s="24" t="s">
        <v>140</v>
      </c>
      <c r="D70" s="25">
        <v>8184.2</v>
      </c>
      <c r="E70" s="25">
        <v>7956.2</v>
      </c>
      <c r="F70" s="25">
        <v>7956.2</v>
      </c>
      <c r="G70" s="25">
        <v>7956.2</v>
      </c>
      <c r="H70" s="25"/>
      <c r="I70" s="26"/>
      <c r="J70" s="26"/>
      <c r="K70" s="26"/>
      <c r="L70" s="26"/>
    </row>
    <row r="71" spans="1:12" s="27" customFormat="1" ht="30" x14ac:dyDescent="0.25">
      <c r="A71" s="23"/>
      <c r="B71" s="23" t="s">
        <v>141</v>
      </c>
      <c r="C71" s="24" t="s">
        <v>142</v>
      </c>
      <c r="D71" s="25">
        <v>535894.6</v>
      </c>
      <c r="E71" s="25">
        <v>578805.9</v>
      </c>
      <c r="F71" s="25">
        <v>578805.9</v>
      </c>
      <c r="G71" s="25">
        <v>578805.9</v>
      </c>
      <c r="H71" s="25"/>
      <c r="I71" s="26"/>
      <c r="J71" s="26"/>
      <c r="K71" s="26"/>
      <c r="L71" s="26"/>
    </row>
    <row r="72" spans="1:12" s="27" customFormat="1" ht="39.75" customHeight="1" x14ac:dyDescent="0.25">
      <c r="A72" s="23"/>
      <c r="B72" s="23" t="s">
        <v>143</v>
      </c>
      <c r="C72" s="24" t="s">
        <v>144</v>
      </c>
      <c r="D72" s="25">
        <v>24067.4</v>
      </c>
      <c r="E72" s="25">
        <v>25237.7</v>
      </c>
      <c r="F72" s="25">
        <v>25237.7</v>
      </c>
      <c r="G72" s="25">
        <v>25237.7</v>
      </c>
      <c r="H72" s="25"/>
      <c r="I72" s="26"/>
      <c r="J72" s="26"/>
      <c r="K72" s="26"/>
      <c r="L72" s="26"/>
    </row>
    <row r="73" spans="1:12" s="27" customFormat="1" ht="25.5" customHeight="1" x14ac:dyDescent="0.25">
      <c r="A73" s="23"/>
      <c r="B73" s="23" t="s">
        <v>145</v>
      </c>
      <c r="C73" s="24" t="s">
        <v>146</v>
      </c>
      <c r="D73" s="25">
        <v>1420788.6</v>
      </c>
      <c r="E73" s="25">
        <v>1419704.9</v>
      </c>
      <c r="F73" s="25">
        <v>1436478.8</v>
      </c>
      <c r="G73" s="25">
        <v>1436478.8</v>
      </c>
      <c r="H73" s="25"/>
      <c r="I73" s="26"/>
      <c r="J73" s="26"/>
      <c r="K73" s="26"/>
      <c r="L73" s="26"/>
    </row>
    <row r="74" spans="1:12" s="27" customFormat="1" ht="45" customHeight="1" x14ac:dyDescent="0.25">
      <c r="A74" s="23"/>
      <c r="B74" s="23" t="s">
        <v>147</v>
      </c>
      <c r="C74" s="24" t="s">
        <v>148</v>
      </c>
      <c r="D74" s="25">
        <v>17</v>
      </c>
      <c r="E74" s="25">
        <v>9</v>
      </c>
      <c r="F74" s="25">
        <v>9.1</v>
      </c>
      <c r="G74" s="25">
        <v>9.1</v>
      </c>
      <c r="H74" s="25"/>
      <c r="I74" s="26"/>
      <c r="J74" s="26"/>
      <c r="K74" s="26"/>
      <c r="L74" s="26"/>
    </row>
    <row r="75" spans="1:12" s="27" customFormat="1" ht="48.75" customHeight="1" x14ac:dyDescent="0.25">
      <c r="A75" s="23"/>
      <c r="B75" s="23" t="s">
        <v>149</v>
      </c>
      <c r="C75" s="24" t="s">
        <v>150</v>
      </c>
      <c r="D75" s="25">
        <v>31835.5</v>
      </c>
      <c r="E75" s="25">
        <v>24364.5</v>
      </c>
      <c r="F75" s="25">
        <v>24364.5</v>
      </c>
      <c r="G75" s="25">
        <v>24364.5</v>
      </c>
      <c r="H75" s="25"/>
      <c r="I75" s="26"/>
      <c r="J75" s="26"/>
      <c r="K75" s="26"/>
      <c r="L75" s="26"/>
    </row>
    <row r="76" spans="1:12" ht="45" x14ac:dyDescent="0.25">
      <c r="A76" s="23"/>
      <c r="B76" s="23" t="s">
        <v>151</v>
      </c>
      <c r="C76" s="24" t="s">
        <v>152</v>
      </c>
      <c r="D76" s="25">
        <v>51860.7</v>
      </c>
      <c r="E76" s="25">
        <f>13295.9+39887.7</f>
        <v>53183.6</v>
      </c>
      <c r="F76" s="25">
        <f>12114.6+40557.5</f>
        <v>52672.1</v>
      </c>
      <c r="G76" s="25">
        <f>12114.6+40557.5</f>
        <v>52672.1</v>
      </c>
      <c r="H76" s="25"/>
      <c r="I76" s="26"/>
      <c r="J76" s="26"/>
      <c r="K76" s="26"/>
      <c r="L76" s="26"/>
    </row>
    <row r="77" spans="1:12" ht="54" customHeight="1" x14ac:dyDescent="0.25">
      <c r="A77" s="23"/>
      <c r="B77" s="23" t="s">
        <v>153</v>
      </c>
      <c r="C77" s="24" t="s">
        <v>154</v>
      </c>
      <c r="D77" s="25">
        <v>0</v>
      </c>
      <c r="E77" s="25">
        <v>100000</v>
      </c>
      <c r="F77" s="25">
        <v>100000</v>
      </c>
      <c r="G77" s="25">
        <v>100000</v>
      </c>
      <c r="H77" s="25"/>
      <c r="I77" s="26"/>
      <c r="J77" s="26"/>
      <c r="K77" s="26"/>
      <c r="L77" s="26"/>
    </row>
    <row r="78" spans="1:12" s="22" customFormat="1" ht="90" customHeight="1" x14ac:dyDescent="0.2">
      <c r="A78" s="8" t="s">
        <v>155</v>
      </c>
      <c r="B78" s="32" t="s">
        <v>156</v>
      </c>
      <c r="C78" s="10" t="s">
        <v>157</v>
      </c>
      <c r="D78" s="12">
        <f>SUM(D82:D83)</f>
        <v>845462.8</v>
      </c>
      <c r="E78" s="12">
        <f>SUM(E82:E83)</f>
        <v>660273.19999999995</v>
      </c>
      <c r="F78" s="12">
        <f>SUM(F82:F83)</f>
        <v>647718.89999999991</v>
      </c>
      <c r="G78" s="12">
        <f>SUM(G82:G83)</f>
        <v>660356.9</v>
      </c>
      <c r="H78" s="13" t="s">
        <v>158</v>
      </c>
      <c r="I78" s="14" t="s">
        <v>160</v>
      </c>
      <c r="J78" s="14">
        <v>7.5</v>
      </c>
      <c r="K78" s="14">
        <v>7.6</v>
      </c>
      <c r="L78" s="14">
        <v>7.7</v>
      </c>
    </row>
    <row r="79" spans="1:12" s="22" customFormat="1" ht="89.25" customHeight="1" x14ac:dyDescent="0.2">
      <c r="A79" s="17"/>
      <c r="B79" s="37"/>
      <c r="C79" s="19"/>
      <c r="D79" s="19"/>
      <c r="E79" s="19"/>
      <c r="F79" s="19"/>
      <c r="G79" s="19"/>
      <c r="H79" s="13" t="s">
        <v>159</v>
      </c>
      <c r="I79" s="14">
        <v>5.6</v>
      </c>
      <c r="J79" s="14">
        <v>5.7</v>
      </c>
      <c r="K79" s="14">
        <v>5.8</v>
      </c>
      <c r="L79" s="14">
        <v>5.8</v>
      </c>
    </row>
    <row r="80" spans="1:12" s="22" customFormat="1" ht="243.75" customHeight="1" x14ac:dyDescent="0.2">
      <c r="A80" s="17"/>
      <c r="B80" s="37"/>
      <c r="C80" s="19"/>
      <c r="D80" s="19"/>
      <c r="E80" s="19"/>
      <c r="F80" s="19"/>
      <c r="G80" s="19"/>
      <c r="H80" s="13" t="s">
        <v>161</v>
      </c>
      <c r="I80" s="14">
        <v>21.5</v>
      </c>
      <c r="J80" s="60">
        <v>25</v>
      </c>
      <c r="K80" s="14">
        <v>26.1</v>
      </c>
      <c r="L80" s="14">
        <v>26.1</v>
      </c>
    </row>
    <row r="81" spans="1:12" s="22" customFormat="1" ht="258" customHeight="1" x14ac:dyDescent="0.2">
      <c r="A81" s="17"/>
      <c r="B81" s="37"/>
      <c r="C81" s="19"/>
      <c r="D81" s="19"/>
      <c r="E81" s="19"/>
      <c r="F81" s="19"/>
      <c r="G81" s="19"/>
      <c r="H81" s="13" t="s">
        <v>162</v>
      </c>
      <c r="I81" s="60">
        <v>52</v>
      </c>
      <c r="J81" s="14">
        <v>56.8</v>
      </c>
      <c r="K81" s="14">
        <v>57.9</v>
      </c>
      <c r="L81" s="14">
        <v>57.9</v>
      </c>
    </row>
    <row r="82" spans="1:12" s="27" customFormat="1" ht="25.5" customHeight="1" x14ac:dyDescent="0.25">
      <c r="A82" s="23"/>
      <c r="B82" s="23" t="s">
        <v>163</v>
      </c>
      <c r="C82" s="24" t="s">
        <v>164</v>
      </c>
      <c r="D82" s="25">
        <v>16137.3</v>
      </c>
      <c r="E82" s="25">
        <v>15815.5</v>
      </c>
      <c r="F82" s="25">
        <v>15815.5</v>
      </c>
      <c r="G82" s="25">
        <v>15815.5</v>
      </c>
      <c r="H82" s="25"/>
      <c r="I82" s="26"/>
      <c r="J82" s="26"/>
      <c r="K82" s="26"/>
      <c r="L82" s="26"/>
    </row>
    <row r="83" spans="1:12" s="27" customFormat="1" ht="51.75" customHeight="1" x14ac:dyDescent="0.25">
      <c r="A83" s="23"/>
      <c r="B83" s="23" t="s">
        <v>165</v>
      </c>
      <c r="C83" s="24" t="s">
        <v>166</v>
      </c>
      <c r="D83" s="25">
        <v>829325.5</v>
      </c>
      <c r="E83" s="25">
        <f>161114.4+483343.3</f>
        <v>644457.69999999995</v>
      </c>
      <c r="F83" s="25">
        <f>145337.8+486565.6</f>
        <v>631903.39999999991</v>
      </c>
      <c r="G83" s="25">
        <f>148244.5+496296.9</f>
        <v>644541.4</v>
      </c>
      <c r="H83" s="25"/>
      <c r="I83" s="26"/>
      <c r="J83" s="26"/>
      <c r="K83" s="26"/>
      <c r="L83" s="26"/>
    </row>
    <row r="84" spans="1:12" s="22" customFormat="1" ht="60" customHeight="1" x14ac:dyDescent="0.2">
      <c r="A84" s="8" t="s">
        <v>167</v>
      </c>
      <c r="B84" s="32" t="s">
        <v>168</v>
      </c>
      <c r="C84" s="10" t="s">
        <v>169</v>
      </c>
      <c r="D84" s="12">
        <f>SUM(D86:D92)</f>
        <v>1819207.5999999999</v>
      </c>
      <c r="E84" s="12">
        <f>SUM(E86:E92)</f>
        <v>1777239.2</v>
      </c>
      <c r="F84" s="12">
        <f>SUM(F86:F92)</f>
        <v>1783448.4</v>
      </c>
      <c r="G84" s="12">
        <f>SUM(G86:G92)</f>
        <v>1821428.5</v>
      </c>
      <c r="H84" s="13" t="s">
        <v>170</v>
      </c>
      <c r="I84" s="59">
        <v>0.69099999999999995</v>
      </c>
      <c r="J84" s="59">
        <v>0.88500000000000001</v>
      </c>
      <c r="K84" s="59">
        <v>1.056</v>
      </c>
      <c r="L84" s="59">
        <v>1.2270000000000001</v>
      </c>
    </row>
    <row r="85" spans="1:12" s="22" customFormat="1" ht="105.75" customHeight="1" x14ac:dyDescent="0.2">
      <c r="A85" s="17"/>
      <c r="B85" s="37"/>
      <c r="C85" s="19"/>
      <c r="D85" s="19"/>
      <c r="E85" s="19"/>
      <c r="F85" s="19"/>
      <c r="G85" s="19"/>
      <c r="H85" s="13" t="s">
        <v>171</v>
      </c>
      <c r="I85" s="59">
        <v>2.5150000000000001</v>
      </c>
      <c r="J85" s="59">
        <v>1.228</v>
      </c>
      <c r="K85" s="59">
        <v>2.4900000000000002</v>
      </c>
      <c r="L85" s="59">
        <v>3.77</v>
      </c>
    </row>
    <row r="86" spans="1:12" s="27" customFormat="1" ht="33" customHeight="1" x14ac:dyDescent="0.25">
      <c r="A86" s="23"/>
      <c r="B86" s="23" t="s">
        <v>172</v>
      </c>
      <c r="C86" s="24" t="s">
        <v>173</v>
      </c>
      <c r="D86" s="25">
        <v>409157.6</v>
      </c>
      <c r="E86" s="25">
        <v>378122.1</v>
      </c>
      <c r="F86" s="25">
        <v>382078</v>
      </c>
      <c r="G86" s="25">
        <v>385174.7</v>
      </c>
      <c r="H86" s="25"/>
      <c r="I86" s="26"/>
      <c r="J86" s="26"/>
      <c r="K86" s="26"/>
      <c r="L86" s="26"/>
    </row>
    <row r="87" spans="1:12" s="27" customFormat="1" ht="45" x14ac:dyDescent="0.25">
      <c r="A87" s="23"/>
      <c r="B87" s="41" t="s">
        <v>174</v>
      </c>
      <c r="C87" s="24" t="s">
        <v>175</v>
      </c>
      <c r="D87" s="25">
        <v>26041.7</v>
      </c>
      <c r="E87" s="25">
        <v>20424.8</v>
      </c>
      <c r="F87" s="25">
        <v>21492.799999999999</v>
      </c>
      <c r="G87" s="25">
        <v>24049</v>
      </c>
      <c r="H87" s="25"/>
      <c r="I87" s="26"/>
      <c r="J87" s="26"/>
      <c r="K87" s="26"/>
      <c r="L87" s="26"/>
    </row>
    <row r="88" spans="1:12" s="27" customFormat="1" ht="90" x14ac:dyDescent="0.25">
      <c r="A88" s="23"/>
      <c r="B88" s="41" t="s">
        <v>176</v>
      </c>
      <c r="C88" s="24" t="s">
        <v>177</v>
      </c>
      <c r="D88" s="25">
        <v>414365.9</v>
      </c>
      <c r="E88" s="25">
        <v>458865.1</v>
      </c>
      <c r="F88" s="25">
        <v>464813.5</v>
      </c>
      <c r="G88" s="25">
        <v>511294.8</v>
      </c>
      <c r="H88" s="25"/>
      <c r="I88" s="26"/>
      <c r="J88" s="26"/>
      <c r="K88" s="26"/>
      <c r="L88" s="26"/>
    </row>
    <row r="89" spans="1:12" s="27" customFormat="1" ht="63.75" customHeight="1" x14ac:dyDescent="0.25">
      <c r="A89" s="23"/>
      <c r="B89" s="41" t="s">
        <v>178</v>
      </c>
      <c r="C89" s="24" t="s">
        <v>179</v>
      </c>
      <c r="D89" s="25">
        <v>10091.700000000001</v>
      </c>
      <c r="E89" s="25">
        <v>10816.5</v>
      </c>
      <c r="F89" s="25">
        <v>10209.1</v>
      </c>
      <c r="G89" s="25">
        <v>9518.9</v>
      </c>
      <c r="H89" s="25"/>
      <c r="I89" s="26"/>
      <c r="J89" s="26"/>
      <c r="K89" s="26"/>
      <c r="L89" s="26"/>
    </row>
    <row r="90" spans="1:12" s="27" customFormat="1" ht="63.75" customHeight="1" x14ac:dyDescent="0.25">
      <c r="A90" s="23"/>
      <c r="B90" s="23" t="s">
        <v>180</v>
      </c>
      <c r="C90" s="24" t="s">
        <v>181</v>
      </c>
      <c r="D90" s="25">
        <v>488624.6</v>
      </c>
      <c r="E90" s="25">
        <f>786179.8-297555.2</f>
        <v>488624.60000000003</v>
      </c>
      <c r="F90" s="25">
        <f t="shared" ref="F90:G90" si="2">786179.8-297555.2</f>
        <v>488624.60000000003</v>
      </c>
      <c r="G90" s="25">
        <f t="shared" si="2"/>
        <v>488624.60000000003</v>
      </c>
      <c r="H90" s="42"/>
      <c r="I90" s="26"/>
      <c r="J90" s="26"/>
      <c r="K90" s="26"/>
      <c r="L90" s="26"/>
    </row>
    <row r="91" spans="1:12" s="27" customFormat="1" ht="49.5" customHeight="1" x14ac:dyDescent="0.25">
      <c r="A91" s="23"/>
      <c r="B91" s="23" t="s">
        <v>182</v>
      </c>
      <c r="C91" s="24" t="s">
        <v>183</v>
      </c>
      <c r="D91" s="25">
        <v>278225.2</v>
      </c>
      <c r="E91" s="25">
        <f>69556.3+208668.9</f>
        <v>278225.2</v>
      </c>
      <c r="F91" s="25">
        <f>64148.7+214758.5</f>
        <v>278907.2</v>
      </c>
      <c r="G91" s="25">
        <f>64148.7+214758.5</f>
        <v>278907.2</v>
      </c>
      <c r="H91" s="25"/>
      <c r="I91" s="26"/>
      <c r="J91" s="26"/>
      <c r="K91" s="26"/>
      <c r="L91" s="26"/>
    </row>
    <row r="92" spans="1:12" s="27" customFormat="1" ht="60" x14ac:dyDescent="0.25">
      <c r="A92" s="23"/>
      <c r="B92" s="23" t="s">
        <v>184</v>
      </c>
      <c r="C92" s="24" t="s">
        <v>185</v>
      </c>
      <c r="D92" s="25">
        <v>192700.9</v>
      </c>
      <c r="E92" s="25">
        <f>35540.2+106620.7</f>
        <v>142160.9</v>
      </c>
      <c r="F92" s="25">
        <f>31584.3+105738.9</f>
        <v>137323.19999999998</v>
      </c>
      <c r="G92" s="25">
        <f>28487.6+95371.7</f>
        <v>123859.29999999999</v>
      </c>
      <c r="H92" s="25"/>
      <c r="I92" s="26"/>
      <c r="J92" s="26"/>
      <c r="K92" s="26"/>
      <c r="L92" s="26"/>
    </row>
    <row r="93" spans="1:12" s="22" customFormat="1" ht="90" customHeight="1" x14ac:dyDescent="0.2">
      <c r="A93" s="29" t="s">
        <v>186</v>
      </c>
      <c r="B93" s="29" t="s">
        <v>187</v>
      </c>
      <c r="C93" s="30" t="s">
        <v>247</v>
      </c>
      <c r="D93" s="21">
        <f>SUM(D94:D97)</f>
        <v>78432.600000000006</v>
      </c>
      <c r="E93" s="21">
        <f>SUM(E94:E97)</f>
        <v>17359.900000000001</v>
      </c>
      <c r="F93" s="21">
        <f>SUM(F94:F97)</f>
        <v>16778.699999999997</v>
      </c>
      <c r="G93" s="21">
        <f>SUM(G94:G97)</f>
        <v>16778.699999999997</v>
      </c>
      <c r="H93" s="31" t="s">
        <v>246</v>
      </c>
      <c r="I93" s="60" t="s">
        <v>160</v>
      </c>
      <c r="J93" s="60">
        <v>7</v>
      </c>
      <c r="K93" s="60">
        <v>7</v>
      </c>
      <c r="L93" s="60">
        <v>7</v>
      </c>
    </row>
    <row r="94" spans="1:12" s="27" customFormat="1" ht="45" x14ac:dyDescent="0.25">
      <c r="A94" s="23"/>
      <c r="B94" s="41" t="s">
        <v>188</v>
      </c>
      <c r="C94" s="24" t="s">
        <v>189</v>
      </c>
      <c r="D94" s="25">
        <v>62167.4</v>
      </c>
      <c r="E94" s="25">
        <v>0</v>
      </c>
      <c r="F94" s="25">
        <v>0</v>
      </c>
      <c r="G94" s="25">
        <v>0</v>
      </c>
      <c r="H94" s="25"/>
      <c r="I94" s="26"/>
      <c r="J94" s="26"/>
      <c r="K94" s="26"/>
      <c r="L94" s="26"/>
    </row>
    <row r="95" spans="1:12" s="27" customFormat="1" ht="90" x14ac:dyDescent="0.25">
      <c r="A95" s="23"/>
      <c r="B95" s="41" t="s">
        <v>190</v>
      </c>
      <c r="C95" s="24" t="s">
        <v>191</v>
      </c>
      <c r="D95" s="25">
        <v>7053.3</v>
      </c>
      <c r="E95" s="25">
        <v>7041.8</v>
      </c>
      <c r="F95" s="25">
        <v>7029.9</v>
      </c>
      <c r="G95" s="25">
        <v>7029.9</v>
      </c>
      <c r="H95" s="25"/>
      <c r="I95" s="26"/>
      <c r="J95" s="26"/>
      <c r="K95" s="26"/>
      <c r="L95" s="26"/>
    </row>
    <row r="96" spans="1:12" s="27" customFormat="1" ht="47.25" customHeight="1" x14ac:dyDescent="0.25">
      <c r="A96" s="23"/>
      <c r="B96" s="41" t="s">
        <v>192</v>
      </c>
      <c r="C96" s="24" t="s">
        <v>193</v>
      </c>
      <c r="D96" s="25">
        <v>2231.1</v>
      </c>
      <c r="E96" s="25">
        <v>2488.3000000000002</v>
      </c>
      <c r="F96" s="25">
        <v>2004.4</v>
      </c>
      <c r="G96" s="25">
        <v>2004.4</v>
      </c>
      <c r="H96" s="25"/>
      <c r="I96" s="26"/>
      <c r="J96" s="26"/>
      <c r="K96" s="26"/>
      <c r="L96" s="26"/>
    </row>
    <row r="97" spans="1:12" s="27" customFormat="1" ht="64.5" customHeight="1" x14ac:dyDescent="0.25">
      <c r="A97" s="23"/>
      <c r="B97" s="41" t="s">
        <v>194</v>
      </c>
      <c r="C97" s="24" t="s">
        <v>195</v>
      </c>
      <c r="D97" s="25">
        <v>6980.8</v>
      </c>
      <c r="E97" s="25">
        <v>7829.8</v>
      </c>
      <c r="F97" s="25">
        <v>7744.4</v>
      </c>
      <c r="G97" s="25">
        <v>7744.4</v>
      </c>
      <c r="H97" s="25"/>
      <c r="I97" s="26"/>
      <c r="J97" s="26"/>
      <c r="K97" s="26"/>
      <c r="L97" s="26"/>
    </row>
    <row r="98" spans="1:12" s="22" customFormat="1" ht="134.25" customHeight="1" x14ac:dyDescent="0.2">
      <c r="A98" s="8" t="s">
        <v>196</v>
      </c>
      <c r="B98" s="32" t="s">
        <v>197</v>
      </c>
      <c r="C98" s="10" t="s">
        <v>198</v>
      </c>
      <c r="D98" s="12">
        <f>SUM(D102:D104)</f>
        <v>37944.899999999994</v>
      </c>
      <c r="E98" s="12">
        <f>SUM(E102:E104)</f>
        <v>39450.899999999994</v>
      </c>
      <c r="F98" s="12">
        <f>SUM(F102:F104)</f>
        <v>40544.899999999994</v>
      </c>
      <c r="G98" s="12">
        <f>SUM(G102:G104)</f>
        <v>40544.899999999994</v>
      </c>
      <c r="H98" s="13" t="s">
        <v>248</v>
      </c>
      <c r="I98" s="14">
        <v>80</v>
      </c>
      <c r="J98" s="60">
        <v>85</v>
      </c>
      <c r="K98" s="60">
        <v>87</v>
      </c>
      <c r="L98" s="14">
        <v>87.5</v>
      </c>
    </row>
    <row r="99" spans="1:12" s="22" customFormat="1" ht="63" customHeight="1" x14ac:dyDescent="0.2">
      <c r="A99" s="17"/>
      <c r="B99" s="37"/>
      <c r="C99" s="19"/>
      <c r="D99" s="54"/>
      <c r="E99" s="54"/>
      <c r="F99" s="54"/>
      <c r="G99" s="54"/>
      <c r="H99" s="13" t="s">
        <v>199</v>
      </c>
      <c r="I99" s="14">
        <v>17.7</v>
      </c>
      <c r="J99" s="14">
        <v>17.899999999999999</v>
      </c>
      <c r="K99" s="14">
        <v>18.100000000000001</v>
      </c>
      <c r="L99" s="14">
        <v>18.3</v>
      </c>
    </row>
    <row r="100" spans="1:12" s="22" customFormat="1" ht="144" customHeight="1" x14ac:dyDescent="0.2">
      <c r="A100" s="17"/>
      <c r="B100" s="37"/>
      <c r="C100" s="19"/>
      <c r="D100" s="19"/>
      <c r="E100" s="19"/>
      <c r="F100" s="19"/>
      <c r="G100" s="19"/>
      <c r="H100" s="13" t="s">
        <v>200</v>
      </c>
      <c r="I100" s="60">
        <v>0</v>
      </c>
      <c r="J100" s="60">
        <v>0</v>
      </c>
      <c r="K100" s="60">
        <v>0</v>
      </c>
      <c r="L100" s="60">
        <v>0</v>
      </c>
    </row>
    <row r="101" spans="1:12" s="22" customFormat="1" ht="146.25" customHeight="1" x14ac:dyDescent="0.2">
      <c r="A101" s="17"/>
      <c r="B101" s="37"/>
      <c r="C101" s="19"/>
      <c r="D101" s="19"/>
      <c r="E101" s="19"/>
      <c r="F101" s="19"/>
      <c r="G101" s="19"/>
      <c r="H101" s="13" t="s">
        <v>201</v>
      </c>
      <c r="I101" s="60">
        <v>113</v>
      </c>
      <c r="J101" s="60">
        <v>115</v>
      </c>
      <c r="K101" s="14">
        <v>115.5</v>
      </c>
      <c r="L101" s="14">
        <v>115.5</v>
      </c>
    </row>
    <row r="102" spans="1:12" s="27" customFormat="1" ht="30" x14ac:dyDescent="0.25">
      <c r="A102" s="23"/>
      <c r="B102" s="23" t="s">
        <v>202</v>
      </c>
      <c r="C102" s="24" t="s">
        <v>50</v>
      </c>
      <c r="D102" s="25">
        <f>920+366</f>
        <v>1286</v>
      </c>
      <c r="E102" s="25">
        <v>1286</v>
      </c>
      <c r="F102" s="25">
        <v>1286</v>
      </c>
      <c r="G102" s="25">
        <v>1286</v>
      </c>
      <c r="H102" s="25"/>
      <c r="I102" s="26"/>
      <c r="J102" s="26"/>
      <c r="K102" s="26"/>
      <c r="L102" s="26"/>
    </row>
    <row r="103" spans="1:12" s="27" customFormat="1" ht="30" x14ac:dyDescent="0.25">
      <c r="A103" s="23"/>
      <c r="B103" s="23" t="s">
        <v>203</v>
      </c>
      <c r="C103" s="24" t="s">
        <v>204</v>
      </c>
      <c r="D103" s="25">
        <v>19007.8</v>
      </c>
      <c r="E103" s="25">
        <v>19507.8</v>
      </c>
      <c r="F103" s="25">
        <v>19507.8</v>
      </c>
      <c r="G103" s="25">
        <v>19507.8</v>
      </c>
      <c r="H103" s="25"/>
      <c r="I103" s="26"/>
      <c r="J103" s="26"/>
      <c r="K103" s="26"/>
      <c r="L103" s="26"/>
    </row>
    <row r="104" spans="1:12" s="27" customFormat="1" ht="47.25" customHeight="1" x14ac:dyDescent="0.25">
      <c r="A104" s="23"/>
      <c r="B104" s="23" t="s">
        <v>205</v>
      </c>
      <c r="C104" s="24" t="s">
        <v>206</v>
      </c>
      <c r="D104" s="25">
        <v>17651.099999999999</v>
      </c>
      <c r="E104" s="25">
        <v>18657.099999999999</v>
      </c>
      <c r="F104" s="25">
        <v>19751.099999999999</v>
      </c>
      <c r="G104" s="25">
        <v>19751.099999999999</v>
      </c>
      <c r="H104" s="25"/>
      <c r="I104" s="26"/>
      <c r="J104" s="26"/>
      <c r="K104" s="26"/>
      <c r="L104" s="26"/>
    </row>
    <row r="105" spans="1:12" s="22" customFormat="1" ht="130.5" customHeight="1" x14ac:dyDescent="0.2">
      <c r="A105" s="29" t="s">
        <v>207</v>
      </c>
      <c r="B105" s="29" t="s">
        <v>208</v>
      </c>
      <c r="C105" s="30" t="s">
        <v>209</v>
      </c>
      <c r="D105" s="21">
        <f>SUM(D106:D109)</f>
        <v>3271266.9</v>
      </c>
      <c r="E105" s="21">
        <f>SUM(E106:E109)</f>
        <v>3568528.5</v>
      </c>
      <c r="F105" s="21">
        <f>SUM(F106:F109)</f>
        <v>3605527.0999999996</v>
      </c>
      <c r="G105" s="21">
        <f>SUM(G106:G109)</f>
        <v>3608527.0999999996</v>
      </c>
      <c r="H105" s="31" t="s">
        <v>210</v>
      </c>
      <c r="I105" s="14">
        <v>100</v>
      </c>
      <c r="J105" s="60">
        <v>100</v>
      </c>
      <c r="K105" s="60">
        <v>100</v>
      </c>
      <c r="L105" s="60">
        <v>100</v>
      </c>
    </row>
    <row r="106" spans="1:12" s="27" customFormat="1" ht="30" x14ac:dyDescent="0.25">
      <c r="A106" s="23"/>
      <c r="B106" s="23" t="s">
        <v>211</v>
      </c>
      <c r="C106" s="24" t="s">
        <v>50</v>
      </c>
      <c r="D106" s="25">
        <v>2178255.7999999998</v>
      </c>
      <c r="E106" s="25">
        <v>2398248.2000000002</v>
      </c>
      <c r="F106" s="25">
        <v>2450196.9</v>
      </c>
      <c r="G106" s="25">
        <v>2450196.9</v>
      </c>
      <c r="H106" s="40"/>
      <c r="I106" s="26"/>
      <c r="J106" s="26"/>
      <c r="K106" s="26"/>
      <c r="L106" s="26"/>
    </row>
    <row r="107" spans="1:12" s="27" customFormat="1" ht="30" x14ac:dyDescent="0.25">
      <c r="A107" s="23"/>
      <c r="B107" s="23" t="s">
        <v>212</v>
      </c>
      <c r="C107" s="24" t="s">
        <v>213</v>
      </c>
      <c r="D107" s="25">
        <v>1087011.1000000001</v>
      </c>
      <c r="E107" s="25">
        <f>1126830.3+37500</f>
        <v>1164330.3</v>
      </c>
      <c r="F107" s="25">
        <f>1114880.2+34500</f>
        <v>1149380.2</v>
      </c>
      <c r="G107" s="25">
        <f>1117880.2+34500</f>
        <v>1152380.2</v>
      </c>
      <c r="H107" s="25"/>
      <c r="I107" s="26"/>
      <c r="J107" s="26"/>
      <c r="K107" s="26"/>
      <c r="L107" s="26"/>
    </row>
    <row r="108" spans="1:12" s="27" customFormat="1" ht="40.5" customHeight="1" x14ac:dyDescent="0.25">
      <c r="A108" s="23"/>
      <c r="B108" s="23" t="s">
        <v>214</v>
      </c>
      <c r="C108" s="24" t="s">
        <v>215</v>
      </c>
      <c r="D108" s="25">
        <v>1000</v>
      </c>
      <c r="E108" s="25">
        <v>950</v>
      </c>
      <c r="F108" s="25">
        <v>950</v>
      </c>
      <c r="G108" s="25">
        <v>950</v>
      </c>
      <c r="H108" s="25"/>
      <c r="I108" s="26"/>
      <c r="J108" s="26"/>
      <c r="K108" s="26"/>
      <c r="L108" s="26"/>
    </row>
    <row r="109" spans="1:12" s="27" customFormat="1" ht="33" customHeight="1" x14ac:dyDescent="0.25">
      <c r="A109" s="23"/>
      <c r="B109" s="23" t="s">
        <v>216</v>
      </c>
      <c r="C109" s="24" t="s">
        <v>217</v>
      </c>
      <c r="D109" s="25">
        <v>5000</v>
      </c>
      <c r="E109" s="25">
        <v>5000</v>
      </c>
      <c r="F109" s="25">
        <v>5000</v>
      </c>
      <c r="G109" s="25">
        <v>5000</v>
      </c>
      <c r="H109" s="25"/>
      <c r="I109" s="26"/>
      <c r="J109" s="26"/>
      <c r="K109" s="26"/>
      <c r="L109" s="26"/>
    </row>
    <row r="110" spans="1:12" s="22" customFormat="1" ht="71.25" x14ac:dyDescent="0.2">
      <c r="A110" s="29" t="s">
        <v>218</v>
      </c>
      <c r="B110" s="29" t="s">
        <v>219</v>
      </c>
      <c r="C110" s="30" t="s">
        <v>220</v>
      </c>
      <c r="D110" s="21">
        <f>SUM(D111:D115)</f>
        <v>1178536.2</v>
      </c>
      <c r="E110" s="21">
        <f>SUM(E111:E115)</f>
        <v>1495789.2</v>
      </c>
      <c r="F110" s="21">
        <f>SUM(F111:F115)</f>
        <v>1273473.3</v>
      </c>
      <c r="G110" s="21">
        <f>SUM(G111:G115)</f>
        <v>1067473.3</v>
      </c>
      <c r="H110" s="31" t="s">
        <v>221</v>
      </c>
      <c r="I110" s="14">
        <v>100</v>
      </c>
      <c r="J110" s="14">
        <v>100</v>
      </c>
      <c r="K110" s="14">
        <v>100</v>
      </c>
      <c r="L110" s="14">
        <v>100</v>
      </c>
    </row>
    <row r="111" spans="1:12" s="22" customFormat="1" ht="41.25" customHeight="1" x14ac:dyDescent="0.2">
      <c r="A111" s="23"/>
      <c r="B111" s="52" t="s">
        <v>222</v>
      </c>
      <c r="C111" s="24" t="s">
        <v>223</v>
      </c>
      <c r="D111" s="25">
        <v>572525.30000000005</v>
      </c>
      <c r="E111" s="25">
        <v>630487.6</v>
      </c>
      <c r="F111" s="25">
        <v>648663.5</v>
      </c>
      <c r="G111" s="25">
        <v>648663.5</v>
      </c>
      <c r="H111" s="21"/>
      <c r="I111" s="14"/>
      <c r="J111" s="14"/>
      <c r="K111" s="14"/>
      <c r="L111" s="14"/>
    </row>
    <row r="112" spans="1:12" s="43" customFormat="1" ht="46.5" customHeight="1" x14ac:dyDescent="0.25">
      <c r="A112" s="52"/>
      <c r="B112" s="52" t="s">
        <v>224</v>
      </c>
      <c r="C112" s="24" t="s">
        <v>50</v>
      </c>
      <c r="D112" s="25">
        <v>310957.09999999998</v>
      </c>
      <c r="E112" s="25">
        <v>332022</v>
      </c>
      <c r="F112" s="25">
        <v>342223.1</v>
      </c>
      <c r="G112" s="25">
        <v>342223.1</v>
      </c>
      <c r="H112" s="25"/>
      <c r="I112" s="26"/>
      <c r="J112" s="26"/>
      <c r="K112" s="26"/>
      <c r="L112" s="26"/>
    </row>
    <row r="113" spans="1:12" s="43" customFormat="1" ht="30" x14ac:dyDescent="0.25">
      <c r="A113" s="52"/>
      <c r="B113" s="52" t="s">
        <v>225</v>
      </c>
      <c r="C113" s="24" t="s">
        <v>226</v>
      </c>
      <c r="D113" s="25">
        <v>289982.59999999998</v>
      </c>
      <c r="E113" s="25">
        <v>526420.69999999995</v>
      </c>
      <c r="F113" s="25">
        <v>275690.2</v>
      </c>
      <c r="G113" s="25">
        <v>69690.2</v>
      </c>
      <c r="H113" s="25"/>
      <c r="I113" s="26"/>
      <c r="J113" s="26"/>
      <c r="K113" s="26"/>
      <c r="L113" s="26"/>
    </row>
    <row r="114" spans="1:12" ht="45" x14ac:dyDescent="0.25">
      <c r="A114" s="52"/>
      <c r="B114" s="52" t="s">
        <v>227</v>
      </c>
      <c r="C114" s="24" t="s">
        <v>228</v>
      </c>
      <c r="D114" s="25">
        <v>112</v>
      </c>
      <c r="E114" s="28">
        <v>2083.1</v>
      </c>
      <c r="F114" s="28">
        <v>2083.1</v>
      </c>
      <c r="G114" s="28">
        <v>2083.1</v>
      </c>
      <c r="H114" s="25"/>
      <c r="I114" s="26"/>
      <c r="J114" s="26"/>
      <c r="K114" s="26"/>
      <c r="L114" s="26"/>
    </row>
    <row r="115" spans="1:12" s="22" customFormat="1" ht="30" x14ac:dyDescent="0.2">
      <c r="A115" s="52"/>
      <c r="B115" s="52" t="s">
        <v>229</v>
      </c>
      <c r="C115" s="24" t="s">
        <v>230</v>
      </c>
      <c r="D115" s="25">
        <v>4959.2</v>
      </c>
      <c r="E115" s="25">
        <v>4775.8</v>
      </c>
      <c r="F115" s="25">
        <v>4813.3999999999996</v>
      </c>
      <c r="G115" s="25">
        <v>4813.3999999999996</v>
      </c>
      <c r="H115" s="25"/>
      <c r="I115" s="26"/>
      <c r="J115" s="26"/>
      <c r="K115" s="26"/>
      <c r="L115" s="26"/>
    </row>
    <row r="116" spans="1:12" ht="55.5" customHeight="1" x14ac:dyDescent="0.25">
      <c r="A116" s="62"/>
      <c r="B116" s="62"/>
      <c r="C116" s="62"/>
      <c r="D116" s="62"/>
      <c r="E116" s="62"/>
      <c r="F116" s="62"/>
      <c r="G116" s="62"/>
      <c r="H116" s="62"/>
      <c r="I116" s="62"/>
      <c r="J116" s="62"/>
      <c r="K116" s="62"/>
      <c r="L116" s="62"/>
    </row>
    <row r="117" spans="1:12" ht="32.25" hidden="1" customHeight="1" x14ac:dyDescent="0.25">
      <c r="C117" s="27">
        <v>10</v>
      </c>
      <c r="E117" s="46">
        <v>1188335.8999999999</v>
      </c>
      <c r="F117" s="46">
        <v>457280.7</v>
      </c>
      <c r="G117" s="46">
        <v>0</v>
      </c>
      <c r="H117" s="51" t="s">
        <v>231</v>
      </c>
    </row>
    <row r="118" spans="1:12" ht="32.25" hidden="1" customHeight="1" x14ac:dyDescent="0.25">
      <c r="C118" s="27">
        <v>76</v>
      </c>
      <c r="E118" s="46">
        <v>39887.699999999997</v>
      </c>
      <c r="F118" s="46">
        <v>40557.5</v>
      </c>
      <c r="G118" s="46">
        <v>40557.5</v>
      </c>
      <c r="H118" s="51" t="s">
        <v>232</v>
      </c>
    </row>
    <row r="119" spans="1:12" ht="32.25" hidden="1" customHeight="1" x14ac:dyDescent="0.25">
      <c r="C119" s="27">
        <v>83</v>
      </c>
      <c r="E119" s="46">
        <v>483343.3</v>
      </c>
      <c r="F119" s="46">
        <v>486565.6</v>
      </c>
      <c r="G119" s="46">
        <v>496296.9</v>
      </c>
      <c r="H119" s="51" t="s">
        <v>233</v>
      </c>
    </row>
    <row r="120" spans="1:12" ht="32.25" hidden="1" customHeight="1" x14ac:dyDescent="0.25">
      <c r="C120" s="27">
        <v>91</v>
      </c>
      <c r="E120" s="46">
        <v>208668.9</v>
      </c>
      <c r="F120" s="46">
        <v>214758.5</v>
      </c>
      <c r="G120" s="46">
        <v>214758.5</v>
      </c>
      <c r="H120" s="51" t="s">
        <v>234</v>
      </c>
    </row>
    <row r="121" spans="1:12" ht="32.25" hidden="1" customHeight="1" x14ac:dyDescent="0.25">
      <c r="C121" s="27">
        <v>92</v>
      </c>
      <c r="E121" s="46">
        <v>106620.7</v>
      </c>
      <c r="F121" s="46">
        <v>105738.9</v>
      </c>
      <c r="G121" s="46">
        <v>95371.7</v>
      </c>
      <c r="H121" s="51" t="s">
        <v>235</v>
      </c>
    </row>
    <row r="122" spans="1:12" ht="32.25" hidden="1" customHeight="1" x14ac:dyDescent="0.25">
      <c r="D122" s="46">
        <f>D40+D56+D57+D58+D95+D96+D97</f>
        <v>1516368.6</v>
      </c>
      <c r="E122" s="46">
        <f>E40+E56+E57+E58+E95+E96+E97</f>
        <v>1528574.2000000002</v>
      </c>
      <c r="F122" s="46">
        <f>F40+F56+F57+F58+F95+F96+F97</f>
        <v>1533234.9999999998</v>
      </c>
      <c r="G122" s="46">
        <f>G40+G56+G57+G58+G95+G96+G97</f>
        <v>1533234.9999999998</v>
      </c>
      <c r="H122" s="51" t="s">
        <v>236</v>
      </c>
    </row>
    <row r="123" spans="1:12" ht="32.25" hidden="1" customHeight="1" x14ac:dyDescent="0.25">
      <c r="E123" s="46">
        <v>0</v>
      </c>
      <c r="F123" s="46">
        <v>0</v>
      </c>
      <c r="G123" s="46">
        <v>0</v>
      </c>
      <c r="H123" s="51" t="s">
        <v>237</v>
      </c>
    </row>
    <row r="124" spans="1:12" ht="32.25" hidden="1" customHeight="1" x14ac:dyDescent="0.25">
      <c r="E124" s="46">
        <f>SUM(E117:E123)</f>
        <v>3555430.7</v>
      </c>
      <c r="F124" s="46">
        <f t="shared" ref="F124:G124" si="3">SUM(F117:F123)</f>
        <v>2838136.1999999997</v>
      </c>
      <c r="G124" s="46">
        <f t="shared" si="3"/>
        <v>2380219.5999999996</v>
      </c>
      <c r="H124" s="51" t="s">
        <v>242</v>
      </c>
    </row>
    <row r="125" spans="1:12" ht="32.25" hidden="1" customHeight="1" x14ac:dyDescent="0.25">
      <c r="E125" s="46">
        <f>E7-E124</f>
        <v>27263984.099999994</v>
      </c>
      <c r="F125" s="46">
        <f>F7-F124</f>
        <v>26630220.109999999</v>
      </c>
      <c r="G125" s="46">
        <f>G7-G124</f>
        <v>26269725.370000005</v>
      </c>
      <c r="H125" s="51" t="s">
        <v>244</v>
      </c>
    </row>
    <row r="127" spans="1:12" ht="32.25" hidden="1" customHeight="1" x14ac:dyDescent="0.25"/>
    <row r="128" spans="1:12" ht="32.25" hidden="1" customHeight="1" x14ac:dyDescent="0.25">
      <c r="E128" s="46">
        <f>E124-E117</f>
        <v>2367094.8000000003</v>
      </c>
      <c r="F128" s="46">
        <f t="shared" ref="F128:G128" si="4">F124-F117</f>
        <v>2380855.4999999995</v>
      </c>
      <c r="G128" s="46">
        <f t="shared" si="4"/>
        <v>2380219.5999999996</v>
      </c>
      <c r="H128" s="47" t="s">
        <v>241</v>
      </c>
    </row>
  </sheetData>
  <autoFilter ref="A5:L115"/>
  <mergeCells count="10">
    <mergeCell ref="J1:L1"/>
    <mergeCell ref="A116:L116"/>
    <mergeCell ref="A2:L2"/>
    <mergeCell ref="A4:A5"/>
    <mergeCell ref="B4:B5"/>
    <mergeCell ref="C4:C5"/>
    <mergeCell ref="D4:G4"/>
    <mergeCell ref="H4:H5"/>
    <mergeCell ref="I4:L4"/>
    <mergeCell ref="A3:L3"/>
  </mergeCells>
  <pageMargins left="0.47244094488188981" right="0.27559055118110237" top="0.15748031496062992" bottom="0.23622047244094491" header="0.23622047244094491" footer="0.23622047244094491"/>
  <pageSetup paperSize="9" scale="74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ГП соц. поддержка (КБ+ФС) 07.09</vt:lpstr>
      <vt:lpstr>'ГП соц. поддержка (КБ+ФС) 07.09'!Заголовки_для_печати</vt:lpstr>
      <vt:lpstr>'ГП соц. поддержка (КБ+ФС) 07.09'!Область_печати</vt:lpstr>
    </vt:vector>
  </TitlesOfParts>
  <Company>MSR PK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Сухарева Лариса Юрьевна</dc:creator>
  <cp:lastModifiedBy>Цыганова Марина Николаевна</cp:lastModifiedBy>
  <cp:lastPrinted>2023-09-28T07:45:32Z</cp:lastPrinted>
  <dcterms:created xsi:type="dcterms:W3CDTF">2023-09-06T12:30:12Z</dcterms:created>
  <dcterms:modified xsi:type="dcterms:W3CDTF">2023-09-28T16:05:56Z</dcterms:modified>
</cp:coreProperties>
</file>