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565" windowHeight="9360"/>
  </bookViews>
  <sheets>
    <sheet name="на 01.03.2024" sheetId="1" r:id="rId1"/>
  </sheets>
  <definedNames>
    <definedName name="APPT" localSheetId="0">'на 01.03.2024'!#REF!</definedName>
    <definedName name="FIO" localSheetId="0">'на 01.03.2024'!#REF!</definedName>
    <definedName name="LAST_CELL" localSheetId="0">'на 01.03.2024'!#REF!</definedName>
    <definedName name="SIGN" localSheetId="0">'на 01.03.2024'!#REF!</definedName>
  </definedNames>
  <calcPr calcId="145621"/>
</workbook>
</file>

<file path=xl/calcChain.xml><?xml version="1.0" encoding="utf-8"?>
<calcChain xmlns="http://schemas.openxmlformats.org/spreadsheetml/2006/main">
  <c r="E99" i="1" l="1"/>
  <c r="D99" i="1"/>
  <c r="E98" i="1"/>
  <c r="D98" i="1"/>
  <c r="E97" i="1"/>
  <c r="D97" i="1"/>
  <c r="E96" i="1"/>
  <c r="D96" i="1"/>
  <c r="E94" i="1"/>
  <c r="D94" i="1"/>
  <c r="E93" i="1"/>
  <c r="D93" i="1"/>
  <c r="E92" i="1"/>
  <c r="D92" i="1"/>
  <c r="E91" i="1"/>
  <c r="D91" i="1"/>
  <c r="E90" i="1"/>
  <c r="D90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79" i="1"/>
  <c r="D79" i="1"/>
  <c r="E78" i="1"/>
  <c r="D78" i="1"/>
  <c r="E75" i="1"/>
  <c r="D75" i="1"/>
  <c r="E74" i="1"/>
  <c r="D74" i="1"/>
  <c r="E73" i="1"/>
  <c r="D73" i="1"/>
  <c r="E72" i="1"/>
  <c r="D72" i="1"/>
  <c r="E71" i="1"/>
  <c r="D71" i="1"/>
  <c r="E70" i="1"/>
  <c r="D70" i="1"/>
  <c r="E62" i="1"/>
  <c r="D62" i="1"/>
  <c r="E61" i="1"/>
  <c r="D61" i="1"/>
  <c r="E60" i="1"/>
  <c r="D60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5" i="1"/>
  <c r="D45" i="1"/>
  <c r="E44" i="1"/>
  <c r="D44" i="1"/>
  <c r="E43" i="1"/>
  <c r="D43" i="1"/>
  <c r="E38" i="1"/>
  <c r="D38" i="1"/>
  <c r="E37" i="1"/>
  <c r="D37" i="1"/>
  <c r="E36" i="1"/>
  <c r="D36" i="1"/>
  <c r="B58" i="1" l="1"/>
  <c r="B46" i="1"/>
  <c r="B28" i="1"/>
  <c r="D30" i="1" l="1"/>
  <c r="E30" i="1"/>
  <c r="D31" i="1"/>
  <c r="E31" i="1"/>
  <c r="D32" i="1"/>
  <c r="E32" i="1"/>
  <c r="D33" i="1"/>
  <c r="E33" i="1"/>
  <c r="D34" i="1"/>
  <c r="E34" i="1"/>
  <c r="D35" i="1"/>
  <c r="E35" i="1"/>
  <c r="B39" i="1" l="1"/>
  <c r="C39" i="1"/>
  <c r="G28" i="1" l="1"/>
  <c r="G39" i="1"/>
  <c r="G41" i="1"/>
  <c r="G46" i="1"/>
  <c r="G58" i="1"/>
  <c r="G63" i="1"/>
  <c r="G67" i="1"/>
  <c r="G76" i="1"/>
  <c r="G80" i="1"/>
  <c r="G89" i="1"/>
  <c r="G95" i="1"/>
  <c r="G100" i="1"/>
  <c r="G102" i="1"/>
  <c r="B67" i="1" l="1"/>
  <c r="C67" i="1"/>
  <c r="C28" i="1" l="1"/>
  <c r="E28" i="1" s="1"/>
  <c r="D29" i="1"/>
  <c r="E29" i="1"/>
  <c r="D40" i="1"/>
  <c r="E40" i="1"/>
  <c r="B41" i="1"/>
  <c r="C41" i="1"/>
  <c r="D42" i="1"/>
  <c r="E42" i="1"/>
  <c r="C46" i="1"/>
  <c r="D47" i="1"/>
  <c r="E47" i="1"/>
  <c r="C58" i="1"/>
  <c r="D59" i="1"/>
  <c r="E59" i="1"/>
  <c r="B63" i="1"/>
  <c r="C63" i="1"/>
  <c r="D64" i="1"/>
  <c r="E64" i="1"/>
  <c r="D65" i="1"/>
  <c r="E65" i="1"/>
  <c r="D66" i="1"/>
  <c r="E66" i="1"/>
  <c r="D68" i="1"/>
  <c r="E68" i="1"/>
  <c r="D69" i="1"/>
  <c r="E69" i="1"/>
  <c r="B76" i="1"/>
  <c r="C76" i="1"/>
  <c r="D77" i="1"/>
  <c r="E77" i="1"/>
  <c r="B80" i="1"/>
  <c r="C80" i="1"/>
  <c r="D81" i="1"/>
  <c r="E81" i="1"/>
  <c r="B89" i="1"/>
  <c r="C89" i="1"/>
  <c r="B95" i="1"/>
  <c r="C95" i="1"/>
  <c r="B100" i="1"/>
  <c r="C100" i="1"/>
  <c r="D101" i="1"/>
  <c r="E101" i="1"/>
  <c r="B102" i="1"/>
  <c r="C102" i="1"/>
  <c r="D103" i="1"/>
  <c r="E103" i="1"/>
  <c r="D104" i="1"/>
  <c r="E104" i="1"/>
  <c r="D105" i="1"/>
  <c r="E105" i="1"/>
  <c r="G6" i="1"/>
  <c r="C6" i="1"/>
  <c r="B6" i="1"/>
  <c r="B27" i="1" l="1"/>
  <c r="B106" i="1" s="1"/>
  <c r="D80" i="1"/>
  <c r="D63" i="1"/>
  <c r="E6" i="1"/>
  <c r="D76" i="1"/>
  <c r="E76" i="1"/>
  <c r="E39" i="1"/>
  <c r="D89" i="1"/>
  <c r="D67" i="1"/>
  <c r="D58" i="1"/>
  <c r="D6" i="1"/>
  <c r="E102" i="1"/>
  <c r="E95" i="1"/>
  <c r="E67" i="1"/>
  <c r="E58" i="1"/>
  <c r="E46" i="1"/>
  <c r="G27" i="1"/>
  <c r="G106" i="1" s="1"/>
  <c r="D102" i="1"/>
  <c r="D100" i="1"/>
  <c r="D95" i="1"/>
  <c r="E80" i="1"/>
  <c r="E63" i="1"/>
  <c r="D46" i="1"/>
  <c r="D41" i="1"/>
  <c r="D39" i="1"/>
  <c r="C27" i="1"/>
  <c r="C106" i="1" s="1"/>
  <c r="E100" i="1"/>
  <c r="E89" i="1"/>
  <c r="E41" i="1"/>
  <c r="D28" i="1"/>
  <c r="E27" i="1" l="1"/>
  <c r="D27" i="1"/>
</calcChain>
</file>

<file path=xl/sharedStrings.xml><?xml version="1.0" encoding="utf-8"?>
<sst xmlns="http://schemas.openxmlformats.org/spreadsheetml/2006/main" count="194" uniqueCount="189">
  <si>
    <t>НАЛОГОВЫЕ И НЕНАЛОГОВЫЕ ДОХОДЫ</t>
  </si>
  <si>
    <t>Налог на имущество организаций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</si>
  <si>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</si>
  <si>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</si>
  <si>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Краевой бюджет</t>
  </si>
  <si>
    <t>Показатели</t>
  </si>
  <si>
    <t>ДОХОДЫ, ВСЕГО</t>
  </si>
  <si>
    <t>РАСХОДЫ, 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</si>
  <si>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</si>
  <si>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</si>
  <si>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</si>
  <si>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</si>
  <si>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</si>
  <si>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Международные отношения и международное сотрудничество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</si>
  <si>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</si>
  <si>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</si>
  <si>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</si>
  <si>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</si>
  <si>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</si>
  <si>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</si>
  <si>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</si>
  <si>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</si>
  <si>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</si>
  <si>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</si>
  <si>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</si>
  <si>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</si>
  <si>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</si>
  <si>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</si>
  <si>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</si>
  <si>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</si>
  <si>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</si>
  <si>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</si>
  <si>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</si>
  <si>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</si>
  <si>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</si>
  <si>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</si>
  <si>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</si>
  <si>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</si>
  <si>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Экологический контроль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</si>
  <si>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</si>
  <si>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</si>
  <si>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</si>
  <si>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</si>
  <si>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</si>
  <si>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</si>
  <si>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</si>
  <si>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</si>
  <si>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</si>
  <si>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</si>
  <si>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</si>
  <si>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</si>
  <si>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</si>
  <si>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</si>
  <si>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</si>
  <si>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</si>
  <si>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</si>
  <si>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</si>
  <si>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</si>
  <si>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</si>
  <si>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</si>
  <si>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</si>
  <si>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</si>
  <si>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</si>
  <si>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</si>
  <si>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</si>
  <si>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</si>
  <si>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</si>
  <si>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</si>
  <si>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</si>
  <si>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</si>
  <si>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</si>
  <si>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</si>
  <si>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</si>
  <si>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</si>
  <si>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</si>
  <si>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</si>
  <si>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</si>
  <si>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Судебная система</t>
  </si>
  <si>
    <t>Фундаментальные исследования</t>
  </si>
  <si>
    <t>Водное хозяйство</t>
  </si>
  <si>
    <t>Прикладные научные исследования в области национальной экономики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</si>
  <si>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</si>
  <si>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</si>
  <si>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0100</t>
  </si>
  <si>
    <t>0102</t>
  </si>
  <si>
    <t>0103</t>
  </si>
  <si>
    <t>0105</t>
  </si>
  <si>
    <t>0106</t>
  </si>
  <si>
    <t>0107</t>
  </si>
  <si>
    <t>0108</t>
  </si>
  <si>
    <t>0110</t>
  </si>
  <si>
    <t>0111</t>
  </si>
  <si>
    <t>0113</t>
  </si>
  <si>
    <t>0200</t>
  </si>
  <si>
    <t>0203</t>
  </si>
  <si>
    <t>0300</t>
  </si>
  <si>
    <t>0309</t>
  </si>
  <si>
    <t>0310</t>
  </si>
  <si>
    <t>0311</t>
  </si>
  <si>
    <t>0314</t>
  </si>
  <si>
    <t>0400</t>
  </si>
  <si>
    <t>0401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</si>
  <si>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</si>
  <si>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</si>
  <si>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</si>
  <si>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</si>
  <si>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</si>
  <si>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</si>
  <si>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</si>
  <si>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</si>
  <si>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</si>
  <si>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0500</t>
  </si>
  <si>
    <t>0501</t>
  </si>
  <si>
    <t>0502</t>
  </si>
  <si>
    <t>0503</t>
  </si>
  <si>
    <t>0505</t>
  </si>
  <si>
    <t>0600</t>
  </si>
  <si>
    <t>0601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</si>
  <si>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</si>
  <si>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</si>
  <si>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</si>
  <si>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</si>
  <si>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</si>
  <si>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</si>
  <si>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</si>
  <si>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</si>
  <si>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</si>
  <si>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</si>
  <si>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</si>
  <si>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</si>
  <si>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</si>
  <si>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</si>
  <si>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</si>
  <si>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</si>
  <si>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</si>
  <si>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0903</t>
  </si>
  <si>
    <t>0904</t>
  </si>
  <si>
    <t>0905</t>
  </si>
  <si>
    <t>0906</t>
  </si>
  <si>
    <t>0907</t>
  </si>
  <si>
    <t>0909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</si>
  <si>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</si>
  <si>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</si>
  <si>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</si>
  <si>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</si>
  <si>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</si>
  <si>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</si>
  <si>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</si>
  <si>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</si>
  <si>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</si>
  <si>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</si>
  <si>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</si>
  <si>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1300</t>
  </si>
  <si>
    <t>1301</t>
  </si>
  <si>
    <t>1400</t>
  </si>
  <si>
    <t>1401</t>
  </si>
  <si>
    <t>1402</t>
  </si>
  <si>
    <t>1403</t>
  </si>
  <si>
    <t>Топливно-энергетический комплекс</t>
  </si>
  <si>
    <t>ДЕФИЦИТ/ПРОФИЦИТ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</si>
  <si>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</si>
  <si>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</si>
  <si>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</si>
  <si>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</si>
  <si>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</si>
  <si>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</si>
  <si>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</si>
  <si>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</si>
  <si>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</si>
  <si>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 за пользование объектами животного мира</t>
  </si>
  <si>
    <t>ДОХОДЫ ОТ ИСПОЛЬЗОВАНИЯ ИМУЩЕСТВА, НАХОДЯЩЕГОСЯ В ГОСУДАРСТВЕННОЙ И МУНИЦИПАЛЬНОЙ СОБСТВЕННОСТИ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</si>
  <si>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</si>
  <si>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</si>
  <si>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</si>
  <si>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</si>
  <si>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0402</t>
  </si>
  <si>
    <t xml:space="preserve"> </t>
  </si>
  <si>
    <t>Транспортный налог</t>
  </si>
  <si>
    <t>2</t>
  </si>
  <si>
    <t>3</t>
  </si>
  <si>
    <t>План 
на 2024 год</t>
  </si>
  <si>
    <t>% исполнения к году</t>
  </si>
  <si>
    <t>% исполнения к соответстующему периоду 2023 года</t>
  </si>
  <si>
    <t xml:space="preserve">  </t>
  </si>
  <si>
    <t>0802</t>
  </si>
  <si>
    <t>0112</t>
  </si>
  <si>
    <t>Основные параметры исполнения бюджета Пермского края по состоянию на 01.12.2024 г., тыс.рублей</t>
  </si>
  <si>
    <t>Факт на 01.12.2024г.</t>
  </si>
  <si>
    <t>Факт на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</si>
</sst>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#,##0.0_р_."/>
    <numFmt numFmtId="167" formatCode="0.0000%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6" fillId="0" borderId="0"/>
    <xf numFmtId="0" fontId="1" fillId="0" borderId="0"/>
    <xf numFmtId="0" fontId="5" fillId="0" borderId="0"/>
  </cellStyleXfs>
  <cellXfs count="50">
    <xf numFmtId="0" fontId="0" fillId="0" borderId="0" xfId="0"/>
    <xf numFmtId="49" fontId="4" fillId="0" borderId="2" xfId="0" applyNumberFormat="1" applyFont="1" applyBorder="1" applyAlignment="1" applyProtection="1">
      <alignment horizontal="left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9" fontId="4" fillId="2" borderId="2" xfId="0" applyNumberFormat="1" applyFont="1" applyFill="1" applyBorder="1" applyAlignment="1" applyProtection="1">
      <alignment horizontal="left"/>
    </xf>
    <xf numFmtId="0" fontId="4" fillId="2" borderId="2" xfId="0" applyFont="1" applyFill="1" applyBorder="1"/>
    <xf numFmtId="49" fontId="4" fillId="0" borderId="0" xfId="0" applyNumberFormat="1" applyFont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wrapText="1"/>
    </xf>
    <xf numFmtId="165" fontId="9" fillId="2" borderId="2" xfId="0" applyNumberFormat="1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wrapText="1"/>
    </xf>
    <xf numFmtId="165" fontId="9" fillId="3" borderId="2" xfId="0" applyNumberFormat="1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 wrapText="1"/>
    </xf>
    <xf numFmtId="165" fontId="10" fillId="3" borderId="2" xfId="0" applyNumberFormat="1" applyFont="1" applyFill="1" applyBorder="1" applyAlignment="1">
      <alignment horizontal="center"/>
    </xf>
    <xf numFmtId="0" fontId="11" fillId="2" borderId="2" xfId="0" applyFont="1" applyFill="1" applyBorder="1"/>
    <xf numFmtId="164" fontId="5" fillId="0" borderId="0" xfId="0" applyNumberFormat="1" applyFont="1"/>
    <xf numFmtId="49" fontId="2" fillId="0" borderId="0" xfId="0" applyNumberFormat="1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right" wrapText="1"/>
    </xf>
    <xf numFmtId="164" fontId="9" fillId="0" borderId="2" xfId="0" applyNumberFormat="1" applyFont="1" applyBorder="1" applyAlignment="1">
      <alignment horizontal="right" wrapText="1"/>
    </xf>
    <xf numFmtId="0" fontId="5" fillId="0" borderId="0" xfId="0" applyFont="1"/>
    <xf numFmtId="164" fontId="4" fillId="2" borderId="2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4" fontId="10" fillId="0" borderId="2" xfId="0" applyNumberFormat="1" applyFont="1" applyBorder="1" applyAlignment="1" applyProtection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6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</cellXfs>
  <cellStyles count="12">
    <cellStyle name="Normal" xfId="7"/>
    <cellStyle name="Обычный" xfId="0" builtinId="0"/>
    <cellStyle name="Обычный 11" xfId="10"/>
    <cellStyle name="Обычный 2" xfId="3"/>
    <cellStyle name="Обычный 2 2" xfId="4"/>
    <cellStyle name="Обычный 2 2 2" xfId="9"/>
    <cellStyle name="Обычный 2 3" xfId="6"/>
    <cellStyle name="Обычный 2 3 2" xfId="11"/>
    <cellStyle name="Обычный 3" xfId="5"/>
    <cellStyle name="Обычный 4" xfId="2"/>
    <cellStyle name="Обычный 5" xfId="1"/>
    <cellStyle name="Обычный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O110"/>
  <sheetViews>
    <sheetView tabSelected="1" topLeftCell="A70" zoomScale="85" zoomScaleNormal="85" workbookViewId="0">
      <selection activeCell="D105" sqref="D105"/>
    </sheetView>
  </sheetViews>
  <sheetFormatPr defaultRowHeight="12.75" customHeight="1" outlineLevelRow="2" x14ac:dyDescent="0.2"/>
  <cols>
    <col min="1" max="1" width="44.42578125" customWidth="1"/>
    <col min="2" max="2" width="18.5703125" customWidth="1"/>
    <col min="3" max="3" width="18.7109375" customWidth="1"/>
    <col min="4" max="4" width="15.28515625" customWidth="1"/>
    <col min="5" max="5" width="17.42578125" customWidth="1"/>
    <col min="6" max="6" width="14.28515625" hidden="1" customWidth="1"/>
    <col min="7" max="7" width="20.42578125" style="19" hidden="1" customWidth="1"/>
    <col min="8" max="8" width="10.28515625" customWidth="1"/>
  </cols>
  <sheetData>
    <row r="1" spans="1:8" ht="45" customHeight="1" x14ac:dyDescent="0.2">
      <c r="A1" s="48" t="s">
        <v>186</v>
      </c>
      <c r="B1" s="48"/>
      <c r="C1" s="48"/>
      <c r="D1" s="48"/>
      <c r="E1" s="48"/>
    </row>
    <row r="2" spans="1:8" x14ac:dyDescent="0.2">
      <c r="A2" s="39" t="s">
        <v>5</v>
      </c>
      <c r="B2" s="42" t="s">
        <v>4</v>
      </c>
      <c r="C2" s="43"/>
      <c r="D2" s="43"/>
      <c r="E2" s="44"/>
    </row>
    <row r="3" spans="1:8" x14ac:dyDescent="0.2">
      <c r="A3" s="40"/>
      <c r="B3" s="45"/>
      <c r="C3" s="46"/>
      <c r="D3" s="46"/>
      <c r="E3" s="47"/>
    </row>
    <row r="4" spans="1:8" ht="38.25" x14ac:dyDescent="0.2">
      <c r="A4" s="41"/>
      <c r="B4" s="11" t="s">
        <v>180</v>
      </c>
      <c r="C4" s="11" t="s">
        <v>187</v>
      </c>
      <c r="D4" s="11" t="s">
        <v>181</v>
      </c>
      <c r="E4" s="11" t="s">
        <v>182</v>
      </c>
      <c r="G4" s="11" t="s">
        <v>188</v>
      </c>
    </row>
    <row r="5" spans="1:8" x14ac:dyDescent="0.2">
      <c r="A5" s="27">
        <v>1</v>
      </c>
      <c r="B5" s="27" t="s">
        <v>178</v>
      </c>
      <c r="C5" s="27" t="s">
        <v>179</v>
      </c>
      <c r="D5" s="27">
        <v>4</v>
      </c>
      <c r="E5" s="27">
        <v>5</v>
      </c>
      <c r="F5" s="27">
        <v>6</v>
      </c>
      <c r="G5" s="27">
        <v>7</v>
      </c>
    </row>
    <row r="6" spans="1:8" x14ac:dyDescent="0.2">
      <c r="A6" s="7" t="s">
        <v>6</v>
      </c>
      <c r="B6" s="34">
        <f>B7+B21</f>
        <v>217477747.70000002</v>
      </c>
      <c r="C6" s="34">
        <f>C7+C21</f>
        <v>223856456.09999999</v>
      </c>
      <c r="D6" s="35">
        <f>C6/B6</f>
        <v>1.0293303957184581</v>
      </c>
      <c r="E6" s="35">
        <f t="shared" ref="E6" si="0">C6/G6</f>
        <v>1.0204956354161279</v>
      </c>
      <c r="F6" s="35"/>
      <c r="G6" s="34">
        <f>G7+G21</f>
        <v>219360522.80000001</v>
      </c>
      <c r="H6" s="25" t="s">
        <v>176</v>
      </c>
    </row>
    <row r="7" spans="1:8" x14ac:dyDescent="0.2">
      <c r="A7" s="8" t="s">
        <v>0</v>
      </c>
      <c r="B7" s="29">
        <v>187936004.90000001</v>
      </c>
      <c r="C7" s="29">
        <v>196874909.59999999</v>
      </c>
      <c r="D7" s="30">
        <v>1.048</v>
      </c>
      <c r="E7" s="30">
        <v>1.0820000000000001</v>
      </c>
      <c r="F7" s="30"/>
      <c r="G7" s="29">
        <v>181879901.90000001</v>
      </c>
    </row>
    <row r="8" spans="1:8" outlineLevel="1" x14ac:dyDescent="0.2">
      <c r="A8" s="8" t="s">
        <v>160</v>
      </c>
      <c r="B8" s="29">
        <v>125462269</v>
      </c>
      <c r="C8" s="29">
        <v>130076553.59999999</v>
      </c>
      <c r="D8" s="30">
        <v>1.0369999999999999</v>
      </c>
      <c r="E8" s="30">
        <v>0.999</v>
      </c>
      <c r="F8" s="30"/>
      <c r="G8" s="29">
        <v>130264637.90000001</v>
      </c>
    </row>
    <row r="9" spans="1:8" outlineLevel="2" x14ac:dyDescent="0.2">
      <c r="A9" s="9" t="s">
        <v>161</v>
      </c>
      <c r="B9" s="31">
        <v>73354697.299999997</v>
      </c>
      <c r="C9" s="31">
        <v>79693154.200000003</v>
      </c>
      <c r="D9" s="32">
        <v>1.0860000000000001</v>
      </c>
      <c r="E9" s="32">
        <v>0.89600000000000002</v>
      </c>
      <c r="F9" s="32"/>
      <c r="G9" s="31">
        <v>88907011.900000006</v>
      </c>
    </row>
    <row r="10" spans="1:8" outlineLevel="2" x14ac:dyDescent="0.2">
      <c r="A10" s="9" t="s">
        <v>162</v>
      </c>
      <c r="B10" s="31">
        <v>52107571.700000003</v>
      </c>
      <c r="C10" s="31">
        <v>50383399.399999999</v>
      </c>
      <c r="D10" s="32">
        <v>0.96699999999999997</v>
      </c>
      <c r="E10" s="32">
        <v>1.218</v>
      </c>
      <c r="F10" s="33">
        <v>0.79106299999999996</v>
      </c>
      <c r="G10" s="31">
        <v>41357626</v>
      </c>
    </row>
    <row r="11" spans="1:8" ht="38.25" outlineLevel="2" x14ac:dyDescent="0.2">
      <c r="A11" s="8" t="s">
        <v>163</v>
      </c>
      <c r="B11" s="29">
        <v>14697965.5</v>
      </c>
      <c r="C11" s="29">
        <v>13941726.800000001</v>
      </c>
      <c r="D11" s="30">
        <v>0.94899999999999995</v>
      </c>
      <c r="E11" s="30">
        <v>1.0589999999999999</v>
      </c>
      <c r="F11" s="30"/>
      <c r="G11" s="29">
        <v>13166806.199999999</v>
      </c>
    </row>
    <row r="12" spans="1:8" outlineLevel="1" x14ac:dyDescent="0.2">
      <c r="A12" s="8" t="s">
        <v>164</v>
      </c>
      <c r="B12" s="29">
        <v>11459762.699999999</v>
      </c>
      <c r="C12" s="29">
        <v>13603753.4</v>
      </c>
      <c r="D12" s="30">
        <v>1.1870000000000001</v>
      </c>
      <c r="E12" s="30">
        <v>1.3480000000000001</v>
      </c>
      <c r="F12" s="30"/>
      <c r="G12" s="29">
        <v>10095123.5</v>
      </c>
    </row>
    <row r="13" spans="1:8" ht="25.5" outlineLevel="2" x14ac:dyDescent="0.2">
      <c r="A13" s="9" t="s">
        <v>165</v>
      </c>
      <c r="B13" s="31">
        <v>10819497.699999999</v>
      </c>
      <c r="C13" s="31">
        <v>12975050.9</v>
      </c>
      <c r="D13" s="32">
        <v>1.1990000000000001</v>
      </c>
      <c r="E13" s="32">
        <v>1.335</v>
      </c>
      <c r="F13" s="33">
        <v>1.0733159999999999</v>
      </c>
      <c r="G13" s="31">
        <v>9719450.9000000004</v>
      </c>
    </row>
    <row r="14" spans="1:8" outlineLevel="1" x14ac:dyDescent="0.2">
      <c r="A14" s="8" t="s">
        <v>166</v>
      </c>
      <c r="B14" s="29">
        <v>20450834.300000001</v>
      </c>
      <c r="C14" s="29">
        <v>21312074.399999999</v>
      </c>
      <c r="D14" s="30">
        <v>1.042</v>
      </c>
      <c r="E14" s="30">
        <v>1.1399999999999999</v>
      </c>
      <c r="F14" s="30"/>
      <c r="G14" s="29">
        <v>18701128.899999999</v>
      </c>
    </row>
    <row r="15" spans="1:8" outlineLevel="1" x14ac:dyDescent="0.2">
      <c r="A15" s="9" t="s">
        <v>1</v>
      </c>
      <c r="B15" s="31">
        <v>16943567.300000001</v>
      </c>
      <c r="C15" s="31">
        <v>18173523.899999999</v>
      </c>
      <c r="D15" s="32">
        <v>1.073</v>
      </c>
      <c r="E15" s="32">
        <v>1.1579999999999999</v>
      </c>
      <c r="F15" s="32"/>
      <c r="G15" s="31">
        <v>15693196.4</v>
      </c>
    </row>
    <row r="16" spans="1:8" outlineLevel="2" x14ac:dyDescent="0.2">
      <c r="A16" s="9" t="s">
        <v>177</v>
      </c>
      <c r="B16" s="31">
        <v>3503389</v>
      </c>
      <c r="C16" s="31">
        <v>3135092.5</v>
      </c>
      <c r="D16" s="32">
        <v>0.89500000000000002</v>
      </c>
      <c r="E16" s="32">
        <v>1.0429999999999999</v>
      </c>
      <c r="F16" s="32"/>
      <c r="G16" s="31">
        <v>3004419.8</v>
      </c>
    </row>
    <row r="17" spans="1:11" ht="38.25" outlineLevel="1" x14ac:dyDescent="0.2">
      <c r="A17" s="8" t="s">
        <v>167</v>
      </c>
      <c r="B17" s="29">
        <v>1425827.5</v>
      </c>
      <c r="C17" s="29">
        <v>1734738.1</v>
      </c>
      <c r="D17" s="30">
        <v>1.2170000000000001</v>
      </c>
      <c r="E17" s="30">
        <v>1.236</v>
      </c>
      <c r="F17" s="30"/>
      <c r="G17" s="29">
        <v>1403679.7</v>
      </c>
    </row>
    <row r="18" spans="1:11" outlineLevel="2" x14ac:dyDescent="0.2">
      <c r="A18" s="9" t="s">
        <v>168</v>
      </c>
      <c r="B18" s="31">
        <v>1416873.5</v>
      </c>
      <c r="C18" s="31">
        <v>1724213.6</v>
      </c>
      <c r="D18" s="32">
        <v>1.2170000000000001</v>
      </c>
      <c r="E18" s="32">
        <v>1.2390000000000001</v>
      </c>
      <c r="F18" s="32"/>
      <c r="G18" s="31">
        <v>1391334.3999999999</v>
      </c>
    </row>
    <row r="19" spans="1:11" outlineLevel="2" x14ac:dyDescent="0.2">
      <c r="A19" s="10" t="s">
        <v>169</v>
      </c>
      <c r="B19" s="31">
        <v>8954</v>
      </c>
      <c r="C19" s="31">
        <v>10524.6</v>
      </c>
      <c r="D19" s="32">
        <v>1.175</v>
      </c>
      <c r="E19" s="32">
        <v>0.85299999999999998</v>
      </c>
      <c r="F19" s="32"/>
      <c r="G19" s="31">
        <v>12345.3</v>
      </c>
    </row>
    <row r="20" spans="1:11" ht="38.25" outlineLevel="1" x14ac:dyDescent="0.2">
      <c r="A20" s="8" t="s">
        <v>170</v>
      </c>
      <c r="B20" s="29">
        <v>6439229.0999999996</v>
      </c>
      <c r="C20" s="29">
        <v>8075326.5999999996</v>
      </c>
      <c r="D20" s="30">
        <v>1.254</v>
      </c>
      <c r="E20" s="30">
        <v>4.4050000000000002</v>
      </c>
      <c r="F20" s="30"/>
      <c r="G20" s="29">
        <v>1833241.1</v>
      </c>
    </row>
    <row r="21" spans="1:11" x14ac:dyDescent="0.2">
      <c r="A21" s="8" t="s">
        <v>2</v>
      </c>
      <c r="B21" s="36">
        <v>29541742.800000001</v>
      </c>
      <c r="C21" s="29">
        <v>26981546.5</v>
      </c>
      <c r="D21" s="30">
        <v>0.91300000000000003</v>
      </c>
      <c r="E21" s="30">
        <v>0.72</v>
      </c>
      <c r="F21" s="30"/>
      <c r="G21" s="29">
        <v>37480620.899999999</v>
      </c>
    </row>
    <row r="22" spans="1:11" ht="38.25" outlineLevel="1" x14ac:dyDescent="0.2">
      <c r="A22" s="8" t="s">
        <v>3</v>
      </c>
      <c r="B22" s="36">
        <v>26984992.699999999</v>
      </c>
      <c r="C22" s="29">
        <v>23759619.800000001</v>
      </c>
      <c r="D22" s="30">
        <v>0.88</v>
      </c>
      <c r="E22" s="30">
        <v>0.66600000000000004</v>
      </c>
      <c r="F22" s="30"/>
      <c r="G22" s="29">
        <v>35682739.299999997</v>
      </c>
    </row>
    <row r="23" spans="1:11" ht="25.5" outlineLevel="2" x14ac:dyDescent="0.2">
      <c r="A23" s="10" t="s">
        <v>171</v>
      </c>
      <c r="B23" s="37">
        <v>3589411.3</v>
      </c>
      <c r="C23" s="31">
        <v>3306404.3</v>
      </c>
      <c r="D23" s="32">
        <v>0.92100000000000004</v>
      </c>
      <c r="E23" s="32">
        <v>0.58299999999999996</v>
      </c>
      <c r="F23" s="32"/>
      <c r="G23" s="31">
        <v>5674769.5</v>
      </c>
    </row>
    <row r="24" spans="1:11" ht="25.5" outlineLevel="2" x14ac:dyDescent="0.2">
      <c r="A24" s="10" t="s">
        <v>172</v>
      </c>
      <c r="B24" s="37">
        <v>16142052.4</v>
      </c>
      <c r="C24" s="31">
        <v>14071361.6</v>
      </c>
      <c r="D24" s="32">
        <v>0.872</v>
      </c>
      <c r="E24" s="32">
        <v>0.629</v>
      </c>
      <c r="F24" s="32"/>
      <c r="G24" s="31">
        <v>22373598.399999999</v>
      </c>
    </row>
    <row r="25" spans="1:11" ht="25.5" outlineLevel="2" x14ac:dyDescent="0.2">
      <c r="A25" s="10" t="s">
        <v>173</v>
      </c>
      <c r="B25" s="37">
        <v>4483472.5999999996</v>
      </c>
      <c r="C25" s="31">
        <v>3915646.2</v>
      </c>
      <c r="D25" s="32">
        <v>0.873</v>
      </c>
      <c r="E25" s="32">
        <v>1.048</v>
      </c>
      <c r="F25" s="32"/>
      <c r="G25" s="31">
        <v>3736329.2</v>
      </c>
    </row>
    <row r="26" spans="1:11" outlineLevel="2" x14ac:dyDescent="0.2">
      <c r="A26" s="10" t="s">
        <v>174</v>
      </c>
      <c r="B26" s="37">
        <v>2770056.4</v>
      </c>
      <c r="C26" s="31">
        <v>2466207</v>
      </c>
      <c r="D26" s="32">
        <v>0.89</v>
      </c>
      <c r="E26" s="32">
        <v>0.63300000000000001</v>
      </c>
      <c r="F26" s="32"/>
      <c r="G26" s="31">
        <v>3898042.2</v>
      </c>
    </row>
    <row r="27" spans="1:11" ht="14.25" x14ac:dyDescent="0.2">
      <c r="A27" s="3" t="s">
        <v>7</v>
      </c>
      <c r="B27" s="23">
        <f>B28+B39+B41+B46+B58+B63+B67+B76+B80+B89+B95+B100+B102</f>
        <v>259851381.62</v>
      </c>
      <c r="C27" s="23">
        <f>C28+C39+C41+C46+C58+C63+C67+C76+C80+C89+C95+C100+C102</f>
        <v>202206418.42999998</v>
      </c>
      <c r="D27" s="12">
        <f>C27/B27</f>
        <v>0.77816179836865929</v>
      </c>
      <c r="E27" s="13">
        <f t="shared" ref="E27:E47" si="1">C27/G27</f>
        <v>0.96577329673920354</v>
      </c>
      <c r="G27" s="23">
        <f>G28+G39+G41+G46+G58+G63+G67+G76+G80+G89+G95+G100+G102</f>
        <v>209372550.59</v>
      </c>
    </row>
    <row r="28" spans="1:11" ht="14.25" x14ac:dyDescent="0.2">
      <c r="A28" s="1" t="s">
        <v>8</v>
      </c>
      <c r="B28" s="24">
        <f>SUM(B29:B38)</f>
        <v>11548547.010000002</v>
      </c>
      <c r="C28" s="24">
        <f>SUM(C29:C38)</f>
        <v>5829332.0800000001</v>
      </c>
      <c r="D28" s="14">
        <f t="shared" ref="D28:D91" si="2">C28/B28</f>
        <v>0.50476757595153088</v>
      </c>
      <c r="E28" s="15">
        <f t="shared" si="1"/>
        <v>1.1155283743604671</v>
      </c>
      <c r="F28" s="5" t="s">
        <v>83</v>
      </c>
      <c r="G28" s="24">
        <f>SUM(G29:G38)</f>
        <v>5225624.21</v>
      </c>
    </row>
    <row r="29" spans="1:11" ht="38.25" x14ac:dyDescent="0.25">
      <c r="A29" s="2" t="s">
        <v>9</v>
      </c>
      <c r="B29" s="38">
        <v>1015070.41</v>
      </c>
      <c r="C29" s="38">
        <v>678434.9</v>
      </c>
      <c r="D29" s="16">
        <f t="shared" si="2"/>
        <v>0.66836240453507068</v>
      </c>
      <c r="E29" s="17">
        <f t="shared" si="1"/>
        <v>1.1115450311913735</v>
      </c>
      <c r="F29" s="20" t="s">
        <v>84</v>
      </c>
      <c r="G29" s="38">
        <v>610353.05000000005</v>
      </c>
    </row>
    <row r="30" spans="1:11" ht="51" x14ac:dyDescent="0.25">
      <c r="A30" s="2" t="s">
        <v>10</v>
      </c>
      <c r="B30" s="38">
        <v>856188.03</v>
      </c>
      <c r="C30" s="38">
        <v>597507.72</v>
      </c>
      <c r="D30" s="16">
        <f t="shared" ref="D30:D38" si="3">C30/B30</f>
        <v>0.69786974246766798</v>
      </c>
      <c r="E30" s="17">
        <f t="shared" ref="E30:E38" si="4">C30/G30</f>
        <v>1.0798359285054839</v>
      </c>
      <c r="F30" s="20" t="s">
        <v>85</v>
      </c>
      <c r="G30" s="38">
        <v>553331.94999999995</v>
      </c>
      <c r="K30" s="25" t="s">
        <v>176</v>
      </c>
    </row>
    <row r="31" spans="1:11" ht="15" x14ac:dyDescent="0.25">
      <c r="A31" s="2" t="s">
        <v>77</v>
      </c>
      <c r="B31" s="38">
        <v>454</v>
      </c>
      <c r="C31" s="38">
        <v>363.44</v>
      </c>
      <c r="D31" s="16">
        <f t="shared" si="3"/>
        <v>0.80052863436123345</v>
      </c>
      <c r="E31" s="17">
        <f t="shared" si="4"/>
        <v>4.1707596970392471</v>
      </c>
      <c r="F31" s="20" t="s">
        <v>86</v>
      </c>
      <c r="G31" s="38">
        <v>87.14</v>
      </c>
    </row>
    <row r="32" spans="1:11" ht="38.25" x14ac:dyDescent="0.25">
      <c r="A32" s="2" t="s">
        <v>11</v>
      </c>
      <c r="B32" s="38">
        <v>792602.82</v>
      </c>
      <c r="C32" s="38">
        <v>633595.17000000004</v>
      </c>
      <c r="D32" s="16">
        <f t="shared" si="3"/>
        <v>0.79938546017285184</v>
      </c>
      <c r="E32" s="17">
        <f t="shared" si="4"/>
        <v>1.0801064240245457</v>
      </c>
      <c r="F32" s="20" t="s">
        <v>87</v>
      </c>
      <c r="G32" s="38">
        <v>586604.39</v>
      </c>
    </row>
    <row r="33" spans="1:15" ht="15" x14ac:dyDescent="0.25">
      <c r="A33" s="2" t="s">
        <v>12</v>
      </c>
      <c r="B33" s="38">
        <v>348868.6</v>
      </c>
      <c r="C33" s="38">
        <v>296236.65999999997</v>
      </c>
      <c r="D33" s="16">
        <f t="shared" si="3"/>
        <v>0.84913534780716859</v>
      </c>
      <c r="E33" s="17">
        <f t="shared" si="4"/>
        <v>1.8237181454429157</v>
      </c>
      <c r="F33" s="20" t="s">
        <v>88</v>
      </c>
      <c r="G33" s="38">
        <v>162435.54999999999</v>
      </c>
    </row>
    <row r="34" spans="1:15" ht="25.5" x14ac:dyDescent="0.25">
      <c r="A34" s="2" t="s">
        <v>13</v>
      </c>
      <c r="B34" s="38">
        <v>7655.4</v>
      </c>
      <c r="C34" s="38">
        <v>6081.25</v>
      </c>
      <c r="D34" s="16">
        <f t="shared" si="3"/>
        <v>0.79437390600099278</v>
      </c>
      <c r="E34" s="17">
        <f t="shared" si="4"/>
        <v>1.6241049896244228</v>
      </c>
      <c r="F34" s="20" t="s">
        <v>89</v>
      </c>
      <c r="G34" s="38">
        <v>3744.37</v>
      </c>
    </row>
    <row r="35" spans="1:15" ht="15" x14ac:dyDescent="0.25">
      <c r="A35" s="2" t="s">
        <v>78</v>
      </c>
      <c r="B35" s="38">
        <v>27635</v>
      </c>
      <c r="C35" s="38">
        <v>27635</v>
      </c>
      <c r="D35" s="16">
        <f t="shared" si="3"/>
        <v>1</v>
      </c>
      <c r="E35" s="17">
        <f t="shared" si="4"/>
        <v>1.3869510664993727</v>
      </c>
      <c r="F35" s="20" t="s">
        <v>90</v>
      </c>
      <c r="G35" s="38">
        <v>19925</v>
      </c>
    </row>
    <row r="36" spans="1:15" ht="15" x14ac:dyDescent="0.25">
      <c r="A36" s="2" t="s">
        <v>14</v>
      </c>
      <c r="B36" s="38">
        <v>2512049.31</v>
      </c>
      <c r="C36" s="38">
        <v>0</v>
      </c>
      <c r="D36" s="16">
        <f t="shared" ref="D36:D38" si="5">C36/B36</f>
        <v>0</v>
      </c>
      <c r="E36" s="17" t="e">
        <f t="shared" ref="E36:E38" si="6">C36/G36</f>
        <v>#DIV/0!</v>
      </c>
      <c r="F36" s="20" t="s">
        <v>91</v>
      </c>
      <c r="G36" s="38">
        <v>0</v>
      </c>
    </row>
    <row r="37" spans="1:15" ht="25.5" x14ac:dyDescent="0.25">
      <c r="A37" s="2" t="s">
        <v>80</v>
      </c>
      <c r="B37" s="38">
        <v>8010</v>
      </c>
      <c r="C37" s="38">
        <v>5340</v>
      </c>
      <c r="D37" s="16">
        <f t="shared" si="5"/>
        <v>0.66666666666666663</v>
      </c>
      <c r="E37" s="17" t="e">
        <f t="shared" si="6"/>
        <v>#DIV/0!</v>
      </c>
      <c r="F37" s="20" t="s">
        <v>185</v>
      </c>
      <c r="G37" s="38">
        <v>0</v>
      </c>
    </row>
    <row r="38" spans="1:15" ht="15" x14ac:dyDescent="0.25">
      <c r="A38" s="2" t="s">
        <v>15</v>
      </c>
      <c r="B38" s="38">
        <v>5980013.4400000004</v>
      </c>
      <c r="C38" s="38">
        <v>3584137.94</v>
      </c>
      <c r="D38" s="16">
        <f t="shared" si="5"/>
        <v>0.59935282352810226</v>
      </c>
      <c r="E38" s="17">
        <f t="shared" si="6"/>
        <v>1.0896875573743721</v>
      </c>
      <c r="F38" s="20" t="s">
        <v>92</v>
      </c>
      <c r="G38" s="38">
        <v>3289142.76</v>
      </c>
    </row>
    <row r="39" spans="1:15" ht="14.25" x14ac:dyDescent="0.2">
      <c r="A39" s="1" t="s">
        <v>16</v>
      </c>
      <c r="B39" s="24">
        <f>SUM(B40)</f>
        <v>47254.2</v>
      </c>
      <c r="C39" s="24">
        <f>SUM(C40)</f>
        <v>38083.769999999997</v>
      </c>
      <c r="D39" s="14">
        <f t="shared" si="2"/>
        <v>0.80593407570120745</v>
      </c>
      <c r="E39" s="15">
        <f t="shared" si="1"/>
        <v>1.2063698766824309</v>
      </c>
      <c r="F39" s="21" t="s">
        <v>93</v>
      </c>
      <c r="G39" s="24">
        <f>SUM(G40)</f>
        <v>31568.9</v>
      </c>
      <c r="O39" t="s">
        <v>183</v>
      </c>
    </row>
    <row r="40" spans="1:15" ht="15" x14ac:dyDescent="0.25">
      <c r="A40" s="2" t="s">
        <v>17</v>
      </c>
      <c r="B40" s="38">
        <v>47254.2</v>
      </c>
      <c r="C40" s="38">
        <v>38083.769999999997</v>
      </c>
      <c r="D40" s="16">
        <f t="shared" si="2"/>
        <v>0.80593407570120745</v>
      </c>
      <c r="E40" s="17">
        <f t="shared" si="1"/>
        <v>1.2063698766824309</v>
      </c>
      <c r="F40" s="20" t="s">
        <v>94</v>
      </c>
      <c r="G40" s="38">
        <v>31568.9</v>
      </c>
    </row>
    <row r="41" spans="1:15" ht="25.5" x14ac:dyDescent="0.2">
      <c r="A41" s="1" t="s">
        <v>18</v>
      </c>
      <c r="B41" s="24">
        <f>SUM(B42:B45)</f>
        <v>2672330.4000000004</v>
      </c>
      <c r="C41" s="24">
        <f>SUM(C42:C45)</f>
        <v>2090516.12</v>
      </c>
      <c r="D41" s="14">
        <f t="shared" si="2"/>
        <v>0.78228205614096213</v>
      </c>
      <c r="E41" s="15">
        <f t="shared" si="1"/>
        <v>1.4287672414499535</v>
      </c>
      <c r="F41" s="21" t="s">
        <v>95</v>
      </c>
      <c r="G41" s="24">
        <f>SUM(G42:G45)</f>
        <v>1463160.73</v>
      </c>
    </row>
    <row r="42" spans="1:15" ht="38.25" x14ac:dyDescent="0.25">
      <c r="A42" s="2" t="s">
        <v>19</v>
      </c>
      <c r="B42" s="38">
        <v>141898.54</v>
      </c>
      <c r="C42" s="38">
        <v>103294.62</v>
      </c>
      <c r="D42" s="16">
        <f t="shared" ref="D42:D45" si="7">C42/B42</f>
        <v>0.72794702468397487</v>
      </c>
      <c r="E42" s="17">
        <f t="shared" ref="E42:E45" si="8">C42/G42</f>
        <v>1.0796976480075509</v>
      </c>
      <c r="F42" s="20" t="s">
        <v>96</v>
      </c>
      <c r="G42" s="38">
        <v>95669.95</v>
      </c>
    </row>
    <row r="43" spans="1:15" ht="15" x14ac:dyDescent="0.25">
      <c r="A43" s="2" t="s">
        <v>20</v>
      </c>
      <c r="B43" s="38">
        <v>2371769.64</v>
      </c>
      <c r="C43" s="38">
        <v>1864813.12</v>
      </c>
      <c r="D43" s="16">
        <f t="shared" ref="D43:D45" si="9">C43/B43</f>
        <v>0.78625389605712304</v>
      </c>
      <c r="E43" s="17">
        <f t="shared" ref="E43:E45" si="10">C43/G43</f>
        <v>1.4366862051945117</v>
      </c>
      <c r="F43" s="20" t="s">
        <v>97</v>
      </c>
      <c r="G43" s="38">
        <v>1297996.1200000001</v>
      </c>
    </row>
    <row r="44" spans="1:15" ht="15" x14ac:dyDescent="0.25">
      <c r="A44" s="2" t="s">
        <v>21</v>
      </c>
      <c r="B44" s="38">
        <v>4111.62</v>
      </c>
      <c r="C44" s="38">
        <v>3160.51</v>
      </c>
      <c r="D44" s="16">
        <f t="shared" si="9"/>
        <v>0.76867755288669681</v>
      </c>
      <c r="E44" s="17">
        <f t="shared" si="10"/>
        <v>0.67116372902951804</v>
      </c>
      <c r="F44" s="20" t="s">
        <v>98</v>
      </c>
      <c r="G44" s="38">
        <v>4709</v>
      </c>
    </row>
    <row r="45" spans="1:15" ht="25.5" x14ac:dyDescent="0.25">
      <c r="A45" s="2" t="s">
        <v>22</v>
      </c>
      <c r="B45" s="38">
        <v>154550.6</v>
      </c>
      <c r="C45" s="38">
        <v>119247.87</v>
      </c>
      <c r="D45" s="16">
        <f t="shared" si="9"/>
        <v>0.77157817569132692</v>
      </c>
      <c r="E45" s="17">
        <f t="shared" si="10"/>
        <v>1.8406522369302094</v>
      </c>
      <c r="F45" s="20" t="s">
        <v>99</v>
      </c>
      <c r="G45" s="38">
        <v>64785.66</v>
      </c>
    </row>
    <row r="46" spans="1:15" ht="14.25" x14ac:dyDescent="0.2">
      <c r="A46" s="1" t="s">
        <v>23</v>
      </c>
      <c r="B46" s="24">
        <f>SUM(B47:B57)</f>
        <v>53007091.57</v>
      </c>
      <c r="C46" s="24">
        <f>SUM(C47:C57)</f>
        <v>37724826.609999999</v>
      </c>
      <c r="D46" s="14">
        <f t="shared" si="2"/>
        <v>0.71169395438686578</v>
      </c>
      <c r="E46" s="15">
        <f t="shared" si="1"/>
        <v>0.80588761536845344</v>
      </c>
      <c r="F46" s="21" t="s">
        <v>100</v>
      </c>
      <c r="G46" s="24">
        <f>SUM(G47:G57)</f>
        <v>46811522.959999993</v>
      </c>
    </row>
    <row r="47" spans="1:15" ht="15" x14ac:dyDescent="0.25">
      <c r="A47" s="2" t="s">
        <v>24</v>
      </c>
      <c r="B47" s="38">
        <v>697644.46</v>
      </c>
      <c r="C47" s="38">
        <v>580702.37</v>
      </c>
      <c r="D47" s="16">
        <f t="shared" si="2"/>
        <v>0.83237580643871234</v>
      </c>
      <c r="E47" s="17">
        <f t="shared" si="1"/>
        <v>0.78018754922755773</v>
      </c>
      <c r="F47" s="20" t="s">
        <v>101</v>
      </c>
      <c r="G47" s="38">
        <v>744311.25</v>
      </c>
    </row>
    <row r="48" spans="1:15" ht="15" x14ac:dyDescent="0.25">
      <c r="A48" s="2" t="s">
        <v>158</v>
      </c>
      <c r="B48" s="38">
        <v>281469.46999999997</v>
      </c>
      <c r="C48" s="38">
        <v>28720.7</v>
      </c>
      <c r="D48" s="16">
        <f t="shared" ref="D48:D57" si="11">C48/B48</f>
        <v>0.10203842001052549</v>
      </c>
      <c r="E48" s="17">
        <f t="shared" ref="E48:E57" si="12">C48/G48</f>
        <v>0.99295750300784114</v>
      </c>
      <c r="F48" s="20" t="s">
        <v>175</v>
      </c>
      <c r="G48" s="38">
        <v>28924.400000000001</v>
      </c>
    </row>
    <row r="49" spans="1:12" ht="15" x14ac:dyDescent="0.25">
      <c r="A49" s="2" t="s">
        <v>25</v>
      </c>
      <c r="B49" s="38">
        <v>2515.94</v>
      </c>
      <c r="C49" s="38">
        <v>1498.04</v>
      </c>
      <c r="D49" s="16">
        <f t="shared" si="11"/>
        <v>0.59541960460106358</v>
      </c>
      <c r="E49" s="17">
        <f t="shared" si="12"/>
        <v>0.99173794454889708</v>
      </c>
      <c r="F49" s="20" t="s">
        <v>102</v>
      </c>
      <c r="G49" s="38">
        <v>1510.52</v>
      </c>
    </row>
    <row r="50" spans="1:12" ht="15" x14ac:dyDescent="0.25">
      <c r="A50" s="2" t="s">
        <v>26</v>
      </c>
      <c r="B50" s="38">
        <v>3588026.68</v>
      </c>
      <c r="C50" s="38">
        <v>3027133.74</v>
      </c>
      <c r="D50" s="16">
        <f t="shared" si="11"/>
        <v>0.84367648570550768</v>
      </c>
      <c r="E50" s="17">
        <f t="shared" si="12"/>
        <v>1.0864097444703469</v>
      </c>
      <c r="F50" s="20" t="s">
        <v>103</v>
      </c>
      <c r="G50" s="38">
        <v>2786364.68</v>
      </c>
    </row>
    <row r="51" spans="1:12" ht="15" x14ac:dyDescent="0.25">
      <c r="A51" s="2" t="s">
        <v>79</v>
      </c>
      <c r="B51" s="38">
        <v>944746.45</v>
      </c>
      <c r="C51" s="38">
        <v>813523.71</v>
      </c>
      <c r="D51" s="16">
        <f t="shared" si="11"/>
        <v>0.8611026905684589</v>
      </c>
      <c r="E51" s="17">
        <f t="shared" si="12"/>
        <v>3.5319516388103587</v>
      </c>
      <c r="F51" s="20" t="s">
        <v>104</v>
      </c>
      <c r="G51" s="38">
        <v>230332.63</v>
      </c>
    </row>
    <row r="52" spans="1:12" ht="15" x14ac:dyDescent="0.25">
      <c r="A52" s="2" t="s">
        <v>27</v>
      </c>
      <c r="B52" s="38">
        <v>1438185.25</v>
      </c>
      <c r="C52" s="38">
        <v>1240998.6000000001</v>
      </c>
      <c r="D52" s="16">
        <f t="shared" si="11"/>
        <v>0.8628920370306955</v>
      </c>
      <c r="E52" s="17">
        <f t="shared" si="12"/>
        <v>1.1153764396584844</v>
      </c>
      <c r="F52" s="20" t="s">
        <v>105</v>
      </c>
      <c r="G52" s="38">
        <v>1112627.5900000001</v>
      </c>
    </row>
    <row r="53" spans="1:12" ht="15" x14ac:dyDescent="0.25">
      <c r="A53" s="2" t="s">
        <v>28</v>
      </c>
      <c r="B53" s="38">
        <v>7283629.3499999996</v>
      </c>
      <c r="C53" s="38">
        <v>6040033.6100000003</v>
      </c>
      <c r="D53" s="16">
        <f t="shared" si="11"/>
        <v>0.82926152880088555</v>
      </c>
      <c r="E53" s="17">
        <f t="shared" si="12"/>
        <v>0.69344943410937543</v>
      </c>
      <c r="F53" s="20" t="s">
        <v>106</v>
      </c>
      <c r="G53" s="38">
        <v>8710128.4000000004</v>
      </c>
    </row>
    <row r="54" spans="1:12" ht="15" x14ac:dyDescent="0.25">
      <c r="A54" s="2" t="s">
        <v>29</v>
      </c>
      <c r="B54" s="38">
        <v>31157587.460000001</v>
      </c>
      <c r="C54" s="38">
        <v>19935224.890000001</v>
      </c>
      <c r="D54" s="16">
        <f t="shared" si="11"/>
        <v>0.63981927084671653</v>
      </c>
      <c r="E54" s="17">
        <f t="shared" si="12"/>
        <v>0.76203804884422555</v>
      </c>
      <c r="F54" s="20" t="s">
        <v>107</v>
      </c>
      <c r="G54" s="38">
        <v>26160406.190000001</v>
      </c>
      <c r="K54" t="s">
        <v>176</v>
      </c>
    </row>
    <row r="55" spans="1:12" ht="15" x14ac:dyDescent="0.25">
      <c r="A55" s="2" t="s">
        <v>30</v>
      </c>
      <c r="B55" s="38">
        <v>4990783.71</v>
      </c>
      <c r="C55" s="38">
        <v>3688399.28</v>
      </c>
      <c r="D55" s="16">
        <f t="shared" si="11"/>
        <v>0.73904210126549441</v>
      </c>
      <c r="E55" s="17">
        <f t="shared" si="12"/>
        <v>1.0349535220925357</v>
      </c>
      <c r="F55" s="20" t="s">
        <v>108</v>
      </c>
      <c r="G55" s="38">
        <v>3563830.84</v>
      </c>
      <c r="K55" t="s">
        <v>176</v>
      </c>
    </row>
    <row r="56" spans="1:12" ht="25.5" x14ac:dyDescent="0.25">
      <c r="A56" s="2" t="s">
        <v>80</v>
      </c>
      <c r="B56" s="38">
        <v>0</v>
      </c>
      <c r="C56" s="38">
        <v>0</v>
      </c>
      <c r="D56" s="16" t="e">
        <f t="shared" si="11"/>
        <v>#DIV/0!</v>
      </c>
      <c r="E56" s="17">
        <f t="shared" si="12"/>
        <v>0</v>
      </c>
      <c r="F56" s="20" t="s">
        <v>109</v>
      </c>
      <c r="G56" s="38">
        <v>5863.8</v>
      </c>
    </row>
    <row r="57" spans="1:12" ht="25.5" x14ac:dyDescent="0.25">
      <c r="A57" s="2" t="s">
        <v>31</v>
      </c>
      <c r="B57" s="38">
        <v>2622502.7999999998</v>
      </c>
      <c r="C57" s="38">
        <v>2368591.67</v>
      </c>
      <c r="D57" s="16">
        <f t="shared" si="11"/>
        <v>0.90317984407871754</v>
      </c>
      <c r="E57" s="17">
        <f t="shared" si="12"/>
        <v>0.68313803359833825</v>
      </c>
      <c r="F57" s="20" t="s">
        <v>110</v>
      </c>
      <c r="G57" s="38">
        <v>3467222.66</v>
      </c>
    </row>
    <row r="58" spans="1:12" ht="14.25" x14ac:dyDescent="0.2">
      <c r="A58" s="1" t="s">
        <v>32</v>
      </c>
      <c r="B58" s="24">
        <f>SUM(B59:B62)</f>
        <v>12184801.609999999</v>
      </c>
      <c r="C58" s="24">
        <f>SUM(C59:C62)</f>
        <v>9481653.5599999987</v>
      </c>
      <c r="D58" s="14">
        <f t="shared" si="2"/>
        <v>0.77815411883427454</v>
      </c>
      <c r="E58" s="15">
        <f t="shared" ref="E58:E76" si="13">C58/G58</f>
        <v>0.76385604550631847</v>
      </c>
      <c r="F58" s="21" t="s">
        <v>111</v>
      </c>
      <c r="G58" s="24">
        <f>SUM(G59:G62)</f>
        <v>12412880.17</v>
      </c>
      <c r="L58" s="25" t="s">
        <v>176</v>
      </c>
    </row>
    <row r="59" spans="1:12" ht="15" x14ac:dyDescent="0.25">
      <c r="A59" s="2" t="s">
        <v>33</v>
      </c>
      <c r="B59" s="38">
        <v>4502293.5</v>
      </c>
      <c r="C59" s="38">
        <v>3806132.31</v>
      </c>
      <c r="D59" s="16">
        <f t="shared" ref="D59:D62" si="14">C59/B59</f>
        <v>0.84537631986897344</v>
      </c>
      <c r="E59" s="17">
        <f t="shared" si="13"/>
        <v>0.63203856967144567</v>
      </c>
      <c r="F59" s="20" t="s">
        <v>112</v>
      </c>
      <c r="G59" s="38">
        <v>6021993.7400000002</v>
      </c>
    </row>
    <row r="60" spans="1:12" ht="15" x14ac:dyDescent="0.25">
      <c r="A60" s="2" t="s">
        <v>34</v>
      </c>
      <c r="B60" s="38">
        <v>3416586.48</v>
      </c>
      <c r="C60" s="38">
        <v>2487320.96</v>
      </c>
      <c r="D60" s="16">
        <f t="shared" ref="D60:D62" si="15">C60/B60</f>
        <v>0.72801346447990389</v>
      </c>
      <c r="E60" s="17">
        <f t="shared" ref="E60:E62" si="16">C60/G60</f>
        <v>1.7064614050949158</v>
      </c>
      <c r="F60" s="20" t="s">
        <v>113</v>
      </c>
      <c r="G60" s="38">
        <v>1457589.93</v>
      </c>
    </row>
    <row r="61" spans="1:12" ht="15" x14ac:dyDescent="0.25">
      <c r="A61" s="2" t="s">
        <v>35</v>
      </c>
      <c r="B61" s="38">
        <v>3026551.02</v>
      </c>
      <c r="C61" s="38">
        <v>2237118.02</v>
      </c>
      <c r="D61" s="16">
        <f t="shared" si="15"/>
        <v>0.73916415260034174</v>
      </c>
      <c r="E61" s="17">
        <f t="shared" si="16"/>
        <v>0.74254262656895753</v>
      </c>
      <c r="F61" s="20" t="s">
        <v>114</v>
      </c>
      <c r="G61" s="38">
        <v>3012780.6</v>
      </c>
    </row>
    <row r="62" spans="1:12" ht="25.5" x14ac:dyDescent="0.25">
      <c r="A62" s="2" t="s">
        <v>36</v>
      </c>
      <c r="B62" s="38">
        <v>1239370.6100000001</v>
      </c>
      <c r="C62" s="38">
        <v>951082.27</v>
      </c>
      <c r="D62" s="16">
        <f t="shared" si="15"/>
        <v>0.76739133744667376</v>
      </c>
      <c r="E62" s="17">
        <f t="shared" si="16"/>
        <v>0.49522228376239952</v>
      </c>
      <c r="F62" s="20" t="s">
        <v>115</v>
      </c>
      <c r="G62" s="38">
        <v>1920515.9</v>
      </c>
    </row>
    <row r="63" spans="1:12" ht="14.25" x14ac:dyDescent="0.2">
      <c r="A63" s="1" t="s">
        <v>37</v>
      </c>
      <c r="B63" s="24">
        <f>SUM(B64:B66)</f>
        <v>1022114.36</v>
      </c>
      <c r="C63" s="24">
        <f>SUM(C64:C66)</f>
        <v>914291.27</v>
      </c>
      <c r="D63" s="14">
        <f t="shared" si="2"/>
        <v>0.89450975916237008</v>
      </c>
      <c r="E63" s="15">
        <f t="shared" si="13"/>
        <v>0.9097747931148088</v>
      </c>
      <c r="F63" s="21" t="s">
        <v>116</v>
      </c>
      <c r="G63" s="24">
        <f>SUM(G64:G66)</f>
        <v>1004964.39</v>
      </c>
    </row>
    <row r="64" spans="1:12" ht="15" x14ac:dyDescent="0.25">
      <c r="A64" s="2" t="s">
        <v>38</v>
      </c>
      <c r="B64" s="38">
        <v>9156.39</v>
      </c>
      <c r="C64" s="38">
        <v>8635</v>
      </c>
      <c r="D64" s="16">
        <f t="shared" si="2"/>
        <v>0.94305725291299303</v>
      </c>
      <c r="E64" s="17">
        <f t="shared" ref="E64:E66" si="17">C64/G64</f>
        <v>1.5423223248254059</v>
      </c>
      <c r="F64" s="20" t="s">
        <v>117</v>
      </c>
      <c r="G64" s="38">
        <v>5598.7</v>
      </c>
    </row>
    <row r="65" spans="1:7" ht="25.5" x14ac:dyDescent="0.25">
      <c r="A65" s="2" t="s">
        <v>39</v>
      </c>
      <c r="B65" s="38">
        <v>178294.59</v>
      </c>
      <c r="C65" s="38">
        <v>156560.76</v>
      </c>
      <c r="D65" s="16">
        <f t="shared" si="2"/>
        <v>0.87810157335676875</v>
      </c>
      <c r="E65" s="17">
        <f t="shared" si="17"/>
        <v>2.0568500288241385</v>
      </c>
      <c r="F65" s="20" t="s">
        <v>118</v>
      </c>
      <c r="G65" s="38">
        <v>76116.759999999995</v>
      </c>
    </row>
    <row r="66" spans="1:7" ht="25.5" x14ac:dyDescent="0.25">
      <c r="A66" s="2" t="s">
        <v>40</v>
      </c>
      <c r="B66" s="38">
        <v>834663.38</v>
      </c>
      <c r="C66" s="38">
        <v>749095.51</v>
      </c>
      <c r="D66" s="16">
        <f t="shared" si="2"/>
        <v>0.89748218018142834</v>
      </c>
      <c r="E66" s="17">
        <f t="shared" si="17"/>
        <v>0.8113689446680431</v>
      </c>
      <c r="F66" s="20" t="s">
        <v>119</v>
      </c>
      <c r="G66" s="38">
        <v>923248.93</v>
      </c>
    </row>
    <row r="67" spans="1:7" ht="14.25" x14ac:dyDescent="0.2">
      <c r="A67" s="1" t="s">
        <v>41</v>
      </c>
      <c r="B67" s="24">
        <f>SUM(B68:B75)</f>
        <v>66895990.709999993</v>
      </c>
      <c r="C67" s="24">
        <f>SUM(C68:C75)</f>
        <v>53820216.289999992</v>
      </c>
      <c r="D67" s="14">
        <f t="shared" si="2"/>
        <v>0.80453575347011996</v>
      </c>
      <c r="E67" s="15">
        <f t="shared" si="13"/>
        <v>1.0397968966585718</v>
      </c>
      <c r="F67" s="21" t="s">
        <v>120</v>
      </c>
      <c r="G67" s="24">
        <f>SUM(G68:G75)</f>
        <v>51760316.329999998</v>
      </c>
    </row>
    <row r="68" spans="1:7" ht="15" x14ac:dyDescent="0.25">
      <c r="A68" s="2" t="s">
        <v>42</v>
      </c>
      <c r="B68" s="38">
        <v>462056.2</v>
      </c>
      <c r="C68" s="38">
        <v>391628.14</v>
      </c>
      <c r="D68" s="16">
        <f t="shared" ref="D68:D75" si="18">C68/B68</f>
        <v>0.84757685320530274</v>
      </c>
      <c r="E68" s="17">
        <f t="shared" si="13"/>
        <v>1.166843711651447</v>
      </c>
      <c r="F68" s="20" t="s">
        <v>121</v>
      </c>
      <c r="G68" s="38">
        <v>335630.33</v>
      </c>
    </row>
    <row r="69" spans="1:7" ht="15" x14ac:dyDescent="0.25">
      <c r="A69" s="2" t="s">
        <v>43</v>
      </c>
      <c r="B69" s="38">
        <v>11218583.23</v>
      </c>
      <c r="C69" s="38">
        <v>10058031.18</v>
      </c>
      <c r="D69" s="16">
        <f t="shared" si="18"/>
        <v>0.89655092570900319</v>
      </c>
      <c r="E69" s="17">
        <f t="shared" si="13"/>
        <v>0.81775616573147614</v>
      </c>
      <c r="F69" s="20" t="s">
        <v>122</v>
      </c>
      <c r="G69" s="38">
        <v>12299547.960000001</v>
      </c>
    </row>
    <row r="70" spans="1:7" ht="15" x14ac:dyDescent="0.25">
      <c r="A70" s="2" t="s">
        <v>44</v>
      </c>
      <c r="B70" s="38">
        <v>950980.44</v>
      </c>
      <c r="C70" s="38">
        <v>775612.02</v>
      </c>
      <c r="D70" s="16">
        <f t="shared" ref="D70:D75" si="19">C70/B70</f>
        <v>0.81559197999908395</v>
      </c>
      <c r="E70" s="17">
        <f t="shared" ref="E70:E75" si="20">C70/G70</f>
        <v>1.9102838596938445</v>
      </c>
      <c r="F70" s="20" t="s">
        <v>123</v>
      </c>
      <c r="G70" s="38">
        <v>406019.25</v>
      </c>
    </row>
    <row r="71" spans="1:7" ht="15" x14ac:dyDescent="0.25">
      <c r="A71" s="2" t="s">
        <v>45</v>
      </c>
      <c r="B71" s="38">
        <v>6836817.1399999997</v>
      </c>
      <c r="C71" s="38">
        <v>5696926.54</v>
      </c>
      <c r="D71" s="16">
        <f t="shared" si="19"/>
        <v>0.83327174375765156</v>
      </c>
      <c r="E71" s="17">
        <f t="shared" si="20"/>
        <v>0.97546352275953119</v>
      </c>
      <c r="F71" s="20" t="s">
        <v>124</v>
      </c>
      <c r="G71" s="38">
        <v>5840225.0899999999</v>
      </c>
    </row>
    <row r="72" spans="1:7" ht="25.5" x14ac:dyDescent="0.25">
      <c r="A72" s="2" t="s">
        <v>46</v>
      </c>
      <c r="B72" s="38">
        <v>240630.28</v>
      </c>
      <c r="C72" s="38">
        <v>175402.34</v>
      </c>
      <c r="D72" s="16">
        <f t="shared" si="19"/>
        <v>0.7289287948299773</v>
      </c>
      <c r="E72" s="17">
        <f t="shared" si="20"/>
        <v>0.84280660465185553</v>
      </c>
      <c r="F72" s="20" t="s">
        <v>125</v>
      </c>
      <c r="G72" s="38">
        <v>208116.95</v>
      </c>
    </row>
    <row r="73" spans="1:7" ht="15" x14ac:dyDescent="0.25">
      <c r="A73" s="2" t="s">
        <v>47</v>
      </c>
      <c r="B73" s="38">
        <v>6191641.3499999996</v>
      </c>
      <c r="C73" s="38">
        <v>731953.88</v>
      </c>
      <c r="D73" s="16">
        <f t="shared" si="19"/>
        <v>0.11821645321882218</v>
      </c>
      <c r="E73" s="17">
        <f t="shared" si="20"/>
        <v>3.4277669898820649</v>
      </c>
      <c r="F73" s="20" t="s">
        <v>126</v>
      </c>
      <c r="G73" s="38">
        <v>213536.65</v>
      </c>
    </row>
    <row r="74" spans="1:7" ht="15" x14ac:dyDescent="0.25">
      <c r="A74" s="2" t="s">
        <v>48</v>
      </c>
      <c r="B74" s="38">
        <v>350273.41</v>
      </c>
      <c r="C74" s="38">
        <v>328454.53999999998</v>
      </c>
      <c r="D74" s="16">
        <f t="shared" si="19"/>
        <v>0.93770903135353612</v>
      </c>
      <c r="E74" s="17">
        <f t="shared" si="20"/>
        <v>0.7040492766376828</v>
      </c>
      <c r="F74" s="20" t="s">
        <v>127</v>
      </c>
      <c r="G74" s="38">
        <v>466522.09</v>
      </c>
    </row>
    <row r="75" spans="1:7" ht="15" x14ac:dyDescent="0.25">
      <c r="A75" s="2" t="s">
        <v>49</v>
      </c>
      <c r="B75" s="38">
        <v>40645008.659999996</v>
      </c>
      <c r="C75" s="38">
        <v>35662207.649999999</v>
      </c>
      <c r="D75" s="16">
        <f t="shared" si="19"/>
        <v>0.87740681637733964</v>
      </c>
      <c r="E75" s="17">
        <f t="shared" si="20"/>
        <v>1.1147673409159595</v>
      </c>
      <c r="F75" s="20" t="s">
        <v>128</v>
      </c>
      <c r="G75" s="38">
        <v>31990718.010000002</v>
      </c>
    </row>
    <row r="76" spans="1:7" ht="14.25" x14ac:dyDescent="0.2">
      <c r="A76" s="1" t="s">
        <v>50</v>
      </c>
      <c r="B76" s="24">
        <f>SUM(B77:B79)</f>
        <v>11359762.100000001</v>
      </c>
      <c r="C76" s="24">
        <f>SUM(C77:C79)</f>
        <v>8078858.1800000006</v>
      </c>
      <c r="D76" s="14">
        <f t="shared" si="2"/>
        <v>0.71118198681291045</v>
      </c>
      <c r="E76" s="15">
        <f t="shared" si="13"/>
        <v>0.85409647549226786</v>
      </c>
      <c r="F76" s="21" t="s">
        <v>129</v>
      </c>
      <c r="G76" s="24">
        <f>SUM(G77:G79)</f>
        <v>9458952.7200000007</v>
      </c>
    </row>
    <row r="77" spans="1:7" ht="15" x14ac:dyDescent="0.25">
      <c r="A77" s="2" t="s">
        <v>51</v>
      </c>
      <c r="B77" s="38">
        <v>8314008.4000000004</v>
      </c>
      <c r="C77" s="38">
        <v>6060015.4400000004</v>
      </c>
      <c r="D77" s="16">
        <f t="shared" si="2"/>
        <v>0.72889214785974954</v>
      </c>
      <c r="E77" s="17">
        <f t="shared" ref="E77:E78" si="21">C77/G77</f>
        <v>0.87450164121965979</v>
      </c>
      <c r="F77" s="20" t="s">
        <v>130</v>
      </c>
      <c r="G77" s="38">
        <v>6929678.75</v>
      </c>
    </row>
    <row r="78" spans="1:7" ht="15" x14ac:dyDescent="0.25">
      <c r="A78" s="2"/>
      <c r="B78" s="38">
        <v>0</v>
      </c>
      <c r="C78" s="38">
        <v>0</v>
      </c>
      <c r="D78" s="16" t="e">
        <f t="shared" ref="D78:D79" si="22">C78/B78</f>
        <v>#DIV/0!</v>
      </c>
      <c r="E78" s="17" t="e">
        <f t="shared" ref="E78:E79" si="23">C78/G78</f>
        <v>#DIV/0!</v>
      </c>
      <c r="F78" s="20" t="s">
        <v>184</v>
      </c>
      <c r="G78" s="19">
        <v>0</v>
      </c>
    </row>
    <row r="79" spans="1:7" ht="25.5" x14ac:dyDescent="0.25">
      <c r="A79" s="2" t="s">
        <v>52</v>
      </c>
      <c r="B79" s="38">
        <v>3045753.7</v>
      </c>
      <c r="C79" s="38">
        <v>2018842.74</v>
      </c>
      <c r="D79" s="16">
        <f t="shared" si="22"/>
        <v>0.66283847574411547</v>
      </c>
      <c r="E79" s="17">
        <f t="shared" si="23"/>
        <v>0.79819061277889158</v>
      </c>
      <c r="F79" s="20" t="s">
        <v>131</v>
      </c>
      <c r="G79" s="38">
        <v>2529273.9700000002</v>
      </c>
    </row>
    <row r="80" spans="1:7" ht="14.25" x14ac:dyDescent="0.2">
      <c r="A80" s="1" t="s">
        <v>53</v>
      </c>
      <c r="B80" s="24">
        <f>SUM(B81:B88)</f>
        <v>30630744.309999999</v>
      </c>
      <c r="C80" s="24">
        <f>SUM(C81:C88)</f>
        <v>24563206.150000002</v>
      </c>
      <c r="D80" s="14">
        <f t="shared" si="2"/>
        <v>0.80191345993446428</v>
      </c>
      <c r="E80" s="15">
        <f t="shared" ref="E80:E105" si="24">C80/G80</f>
        <v>1.1843302774274949</v>
      </c>
      <c r="F80" s="21" t="s">
        <v>132</v>
      </c>
      <c r="G80" s="24">
        <f>SUM(G81:G88)</f>
        <v>20740165.66</v>
      </c>
    </row>
    <row r="81" spans="1:7" ht="15" x14ac:dyDescent="0.25">
      <c r="A81" s="2" t="s">
        <v>54</v>
      </c>
      <c r="B81" s="38">
        <v>11075473.470000001</v>
      </c>
      <c r="C81" s="38">
        <v>8507570.5800000001</v>
      </c>
      <c r="D81" s="16">
        <f t="shared" ref="D81:D88" si="25">C81/B81</f>
        <v>0.76814509131770781</v>
      </c>
      <c r="E81" s="17">
        <f t="shared" si="24"/>
        <v>1.0722523206731762</v>
      </c>
      <c r="F81" s="20" t="s">
        <v>133</v>
      </c>
      <c r="G81" s="38">
        <v>7934299.0599999996</v>
      </c>
    </row>
    <row r="82" spans="1:7" ht="15" x14ac:dyDescent="0.25">
      <c r="A82" s="2" t="s">
        <v>55</v>
      </c>
      <c r="B82" s="38">
        <v>6186527.8600000003</v>
      </c>
      <c r="C82" s="38">
        <v>4606708.33</v>
      </c>
      <c r="D82" s="16">
        <f t="shared" ref="D82:D88" si="26">C82/B82</f>
        <v>0.74463551029737052</v>
      </c>
      <c r="E82" s="17">
        <f t="shared" ref="E82:E88" si="27">C82/G82</f>
        <v>0.51034325834645156</v>
      </c>
      <c r="F82" s="20" t="s">
        <v>134</v>
      </c>
      <c r="G82" s="38">
        <v>9026685.9700000007</v>
      </c>
    </row>
    <row r="83" spans="1:7" ht="25.5" x14ac:dyDescent="0.25">
      <c r="A83" s="2" t="s">
        <v>56</v>
      </c>
      <c r="B83" s="38">
        <v>2291352.42</v>
      </c>
      <c r="C83" s="38">
        <v>2159392.62</v>
      </c>
      <c r="D83" s="16">
        <f t="shared" si="26"/>
        <v>0.94240964469359112</v>
      </c>
      <c r="E83" s="17">
        <f t="shared" si="27"/>
        <v>2.3233381394054131</v>
      </c>
      <c r="F83" s="22" t="s">
        <v>135</v>
      </c>
      <c r="G83" s="38">
        <v>929435.36</v>
      </c>
    </row>
    <row r="84" spans="1:7" ht="15" x14ac:dyDescent="0.25">
      <c r="A84" s="2" t="s">
        <v>57</v>
      </c>
      <c r="B84" s="38">
        <v>604089.74</v>
      </c>
      <c r="C84" s="38">
        <v>519585.99</v>
      </c>
      <c r="D84" s="16">
        <f t="shared" si="26"/>
        <v>0.86011391287658689</v>
      </c>
      <c r="E84" s="17">
        <f t="shared" si="27"/>
        <v>1.0315004839706041</v>
      </c>
      <c r="F84" s="20" t="s">
        <v>136</v>
      </c>
      <c r="G84" s="38">
        <v>503718.61</v>
      </c>
    </row>
    <row r="85" spans="1:7" ht="15" x14ac:dyDescent="0.25">
      <c r="A85" s="2" t="s">
        <v>58</v>
      </c>
      <c r="B85" s="38">
        <v>302805.52</v>
      </c>
      <c r="C85" s="38">
        <v>230254.88</v>
      </c>
      <c r="D85" s="16">
        <f t="shared" si="26"/>
        <v>0.76040516038148842</v>
      </c>
      <c r="E85" s="17">
        <f t="shared" si="27"/>
        <v>1.0210723582391366</v>
      </c>
      <c r="F85" s="20" t="s">
        <v>137</v>
      </c>
      <c r="G85" s="38">
        <v>225503</v>
      </c>
    </row>
    <row r="86" spans="1:7" ht="25.5" x14ac:dyDescent="0.25">
      <c r="A86" s="2" t="s">
        <v>59</v>
      </c>
      <c r="B86" s="38">
        <v>403784.21</v>
      </c>
      <c r="C86" s="38">
        <v>365051.6</v>
      </c>
      <c r="D86" s="16">
        <f t="shared" si="26"/>
        <v>0.90407596671499357</v>
      </c>
      <c r="E86" s="17">
        <f t="shared" si="27"/>
        <v>1.1914434467470683</v>
      </c>
      <c r="F86" s="20" t="s">
        <v>138</v>
      </c>
      <c r="G86" s="38">
        <v>306394.40000000002</v>
      </c>
    </row>
    <row r="87" spans="1:7" ht="15" x14ac:dyDescent="0.25">
      <c r="A87" s="2" t="s">
        <v>60</v>
      </c>
      <c r="B87" s="38">
        <v>9386.07</v>
      </c>
      <c r="C87" s="38">
        <v>8605.77</v>
      </c>
      <c r="D87" s="16">
        <f t="shared" si="26"/>
        <v>0.91686616443303759</v>
      </c>
      <c r="E87" s="17">
        <f t="shared" si="27"/>
        <v>1.046446898027676</v>
      </c>
      <c r="F87" s="20" t="s">
        <v>139</v>
      </c>
      <c r="G87" s="38">
        <v>8223.7999999999993</v>
      </c>
    </row>
    <row r="88" spans="1:7" ht="15" x14ac:dyDescent="0.25">
      <c r="A88" s="2" t="s">
        <v>61</v>
      </c>
      <c r="B88" s="38">
        <v>9757325.0199999996</v>
      </c>
      <c r="C88" s="38">
        <v>8166036.3799999999</v>
      </c>
      <c r="D88" s="16">
        <f t="shared" si="26"/>
        <v>0.83691343306303023</v>
      </c>
      <c r="E88" s="17">
        <f t="shared" si="27"/>
        <v>4.5218515370123527</v>
      </c>
      <c r="F88" s="20" t="s">
        <v>140</v>
      </c>
      <c r="G88" s="38">
        <v>1805905.46</v>
      </c>
    </row>
    <row r="89" spans="1:7" ht="14.25" x14ac:dyDescent="0.2">
      <c r="A89" s="1" t="s">
        <v>62</v>
      </c>
      <c r="B89" s="24">
        <f>SUM(B90:B94)</f>
        <v>50403122.529999994</v>
      </c>
      <c r="C89" s="24">
        <f>SUM(C90:C94)</f>
        <v>44394364.939999998</v>
      </c>
      <c r="D89" s="14">
        <f t="shared" si="2"/>
        <v>0.88078600514435235</v>
      </c>
      <c r="E89" s="15">
        <f t="shared" si="24"/>
        <v>1.0284706570940667</v>
      </c>
      <c r="F89" s="21" t="s">
        <v>141</v>
      </c>
      <c r="G89" s="24">
        <f>SUM(G90:G94)</f>
        <v>43165417.149999999</v>
      </c>
    </row>
    <row r="90" spans="1:7" ht="15" x14ac:dyDescent="0.25">
      <c r="A90" s="2" t="s">
        <v>63</v>
      </c>
      <c r="B90" s="38">
        <v>60000</v>
      </c>
      <c r="C90" s="38">
        <v>47555.42</v>
      </c>
      <c r="D90" s="16">
        <f t="shared" si="2"/>
        <v>0.79259033333333329</v>
      </c>
      <c r="E90" s="17">
        <f t="shared" si="24"/>
        <v>0.82185948927815955</v>
      </c>
      <c r="F90" s="20" t="s">
        <v>142</v>
      </c>
      <c r="G90" s="38">
        <v>57863.199999999997</v>
      </c>
    </row>
    <row r="91" spans="1:7" ht="15" x14ac:dyDescent="0.25">
      <c r="A91" s="2" t="s">
        <v>64</v>
      </c>
      <c r="B91" s="38">
        <v>6520208.2599999998</v>
      </c>
      <c r="C91" s="38">
        <v>5543109.4400000004</v>
      </c>
      <c r="D91" s="16">
        <f t="shared" si="2"/>
        <v>0.85014300448127111</v>
      </c>
      <c r="E91" s="17">
        <f t="shared" si="24"/>
        <v>1.1757981748744164</v>
      </c>
      <c r="F91" s="20" t="s">
        <v>143</v>
      </c>
      <c r="G91" s="38">
        <v>4714337.51</v>
      </c>
    </row>
    <row r="92" spans="1:7" ht="15" x14ac:dyDescent="0.25">
      <c r="A92" s="2" t="s">
        <v>65</v>
      </c>
      <c r="B92" s="38">
        <v>28687547.170000002</v>
      </c>
      <c r="C92" s="38">
        <v>25783835.760000002</v>
      </c>
      <c r="D92" s="16">
        <f t="shared" ref="D92:D94" si="28">C92/B92</f>
        <v>0.89878146804281145</v>
      </c>
      <c r="E92" s="17">
        <f t="shared" si="24"/>
        <v>1.1402051238723085</v>
      </c>
      <c r="F92" s="20" t="s">
        <v>144</v>
      </c>
      <c r="G92" s="38">
        <v>22613330.899999999</v>
      </c>
    </row>
    <row r="93" spans="1:7" ht="15" x14ac:dyDescent="0.25">
      <c r="A93" s="2" t="s">
        <v>66</v>
      </c>
      <c r="B93" s="38">
        <v>13691664.59</v>
      </c>
      <c r="C93" s="38">
        <v>11906468.17</v>
      </c>
      <c r="D93" s="16">
        <f t="shared" si="28"/>
        <v>0.8696143622080944</v>
      </c>
      <c r="E93" s="17">
        <f t="shared" si="24"/>
        <v>0.80720111103928438</v>
      </c>
      <c r="F93" s="20" t="s">
        <v>145</v>
      </c>
      <c r="G93" s="38">
        <v>14750311.92</v>
      </c>
    </row>
    <row r="94" spans="1:7" ht="15" x14ac:dyDescent="0.25">
      <c r="A94" s="2" t="s">
        <v>67</v>
      </c>
      <c r="B94" s="38">
        <v>1443702.51</v>
      </c>
      <c r="C94" s="38">
        <v>1113396.1499999999</v>
      </c>
      <c r="D94" s="16">
        <f t="shared" si="28"/>
        <v>0.77120884828273928</v>
      </c>
      <c r="E94" s="17">
        <f t="shared" si="24"/>
        <v>1.081414799652695</v>
      </c>
      <c r="F94" s="20" t="s">
        <v>146</v>
      </c>
      <c r="G94" s="38">
        <v>1029573.62</v>
      </c>
    </row>
    <row r="95" spans="1:7" ht="14.25" x14ac:dyDescent="0.2">
      <c r="A95" s="1" t="s">
        <v>68</v>
      </c>
      <c r="B95" s="24">
        <f>SUM(B96:B99)</f>
        <v>8217831.0300000003</v>
      </c>
      <c r="C95" s="24">
        <f>SUM(C96:C99)</f>
        <v>4129803.13</v>
      </c>
      <c r="D95" s="14">
        <f t="shared" ref="D95:D105" si="29">C95/B95</f>
        <v>0.50254174306136834</v>
      </c>
      <c r="E95" s="15">
        <f t="shared" si="24"/>
        <v>0.82785593593685247</v>
      </c>
      <c r="F95" s="21" t="s">
        <v>147</v>
      </c>
      <c r="G95" s="24">
        <f>SUM(G96:G99)</f>
        <v>4988552.9000000004</v>
      </c>
    </row>
    <row r="96" spans="1:7" ht="15" x14ac:dyDescent="0.25">
      <c r="A96" s="2" t="s">
        <v>69</v>
      </c>
      <c r="B96" s="38">
        <v>85266.09</v>
      </c>
      <c r="C96" s="38">
        <v>84103.05</v>
      </c>
      <c r="D96" s="16">
        <f t="shared" si="29"/>
        <v>0.9863598764760998</v>
      </c>
      <c r="E96" s="17">
        <f t="shared" ref="E96:E99" si="30">C96/G96</f>
        <v>0.93850629808624197</v>
      </c>
      <c r="F96" s="20" t="s">
        <v>148</v>
      </c>
      <c r="G96" s="38">
        <v>89613.73</v>
      </c>
    </row>
    <row r="97" spans="1:7" ht="15" x14ac:dyDescent="0.25">
      <c r="A97" s="2" t="s">
        <v>70</v>
      </c>
      <c r="B97" s="38">
        <v>3312770.74</v>
      </c>
      <c r="C97" s="38">
        <v>1656117.72</v>
      </c>
      <c r="D97" s="16">
        <f t="shared" si="29"/>
        <v>0.49991920660347294</v>
      </c>
      <c r="E97" s="17">
        <f t="shared" si="30"/>
        <v>0.59744793147817044</v>
      </c>
      <c r="F97" s="20" t="s">
        <v>149</v>
      </c>
      <c r="G97" s="38">
        <v>2771986.7</v>
      </c>
    </row>
    <row r="98" spans="1:7" ht="15" x14ac:dyDescent="0.25">
      <c r="A98" s="2" t="s">
        <v>71</v>
      </c>
      <c r="B98" s="38">
        <v>4739844.67</v>
      </c>
      <c r="C98" s="38">
        <v>2325057.69</v>
      </c>
      <c r="D98" s="16">
        <f t="shared" si="29"/>
        <v>0.4905345748387151</v>
      </c>
      <c r="E98" s="17">
        <f t="shared" si="30"/>
        <v>1.1816160743489148</v>
      </c>
      <c r="F98" s="20" t="s">
        <v>150</v>
      </c>
      <c r="G98" s="38">
        <v>1967693.01</v>
      </c>
    </row>
    <row r="99" spans="1:7" ht="25.5" x14ac:dyDescent="0.25">
      <c r="A99" s="2" t="s">
        <v>72</v>
      </c>
      <c r="B99" s="38">
        <v>79949.53</v>
      </c>
      <c r="C99" s="38">
        <v>64524.67</v>
      </c>
      <c r="D99" s="16">
        <f t="shared" si="29"/>
        <v>0.80706753373034212</v>
      </c>
      <c r="E99" s="17">
        <f t="shared" si="30"/>
        <v>0.40515439396818248</v>
      </c>
      <c r="F99" s="20" t="s">
        <v>151</v>
      </c>
      <c r="G99" s="38">
        <v>159259.46</v>
      </c>
    </row>
    <row r="100" spans="1:7" ht="25.5" x14ac:dyDescent="0.2">
      <c r="A100" s="1" t="s">
        <v>81</v>
      </c>
      <c r="B100" s="24">
        <f>SUM(B101)</f>
        <v>411244.2</v>
      </c>
      <c r="C100" s="24">
        <f>SUM(C101)</f>
        <v>411191.7</v>
      </c>
      <c r="D100" s="14">
        <f t="shared" si="29"/>
        <v>0.99987233862507974</v>
      </c>
      <c r="E100" s="15">
        <f t="shared" si="24"/>
        <v>1.7638474579172119</v>
      </c>
      <c r="F100" s="21" t="s">
        <v>152</v>
      </c>
      <c r="G100" s="24">
        <f>SUM(G101)</f>
        <v>233122.03</v>
      </c>
    </row>
    <row r="101" spans="1:7" ht="25.5" x14ac:dyDescent="0.25">
      <c r="A101" s="2" t="s">
        <v>82</v>
      </c>
      <c r="B101" s="38">
        <v>411244.2</v>
      </c>
      <c r="C101" s="38">
        <v>411191.7</v>
      </c>
      <c r="D101" s="16">
        <f t="shared" si="29"/>
        <v>0.99987233862507974</v>
      </c>
      <c r="E101" s="17">
        <f t="shared" si="24"/>
        <v>1.7638474579172119</v>
      </c>
      <c r="F101" s="20" t="s">
        <v>153</v>
      </c>
      <c r="G101" s="38">
        <v>233122.03</v>
      </c>
    </row>
    <row r="102" spans="1:7" ht="38.25" x14ac:dyDescent="0.2">
      <c r="A102" s="1" t="s">
        <v>73</v>
      </c>
      <c r="B102" s="24">
        <f>SUM(B103:B105)</f>
        <v>11450547.59</v>
      </c>
      <c r="C102" s="24">
        <f>SUM(C103:C105)</f>
        <v>10730074.629999999</v>
      </c>
      <c r="D102" s="14">
        <f t="shared" si="29"/>
        <v>0.93707960651338584</v>
      </c>
      <c r="E102" s="15">
        <f t="shared" si="24"/>
        <v>0.88852317862287655</v>
      </c>
      <c r="F102" s="21" t="s">
        <v>154</v>
      </c>
      <c r="G102" s="24">
        <f>SUM(G103:G105)</f>
        <v>12076302.439999999</v>
      </c>
    </row>
    <row r="103" spans="1:7" ht="38.25" x14ac:dyDescent="0.25">
      <c r="A103" s="2" t="s">
        <v>74</v>
      </c>
      <c r="B103" s="38">
        <v>9908405.5</v>
      </c>
      <c r="C103" s="38">
        <v>9214817.0999999996</v>
      </c>
      <c r="D103" s="16">
        <f t="shared" si="29"/>
        <v>0.92999999848613379</v>
      </c>
      <c r="E103" s="17">
        <f t="shared" si="24"/>
        <v>0.84843833055842921</v>
      </c>
      <c r="F103" s="20" t="s">
        <v>155</v>
      </c>
      <c r="G103" s="38">
        <v>10860915.6</v>
      </c>
    </row>
    <row r="104" spans="1:7" ht="15" x14ac:dyDescent="0.25">
      <c r="A104" s="2" t="s">
        <v>75</v>
      </c>
      <c r="B104" s="38">
        <v>1187791.1000000001</v>
      </c>
      <c r="C104" s="38">
        <v>1181937.1000000001</v>
      </c>
      <c r="D104" s="16">
        <f t="shared" si="29"/>
        <v>0.99507152394053133</v>
      </c>
      <c r="E104" s="17">
        <f t="shared" si="24"/>
        <v>1.4680661236271859</v>
      </c>
      <c r="F104" s="20" t="s">
        <v>156</v>
      </c>
      <c r="G104" s="38">
        <v>805098</v>
      </c>
    </row>
    <row r="105" spans="1:7" ht="25.5" x14ac:dyDescent="0.25">
      <c r="A105" s="2" t="s">
        <v>76</v>
      </c>
      <c r="B105" s="38">
        <v>354350.99</v>
      </c>
      <c r="C105" s="38">
        <v>333320.43</v>
      </c>
      <c r="D105" s="16">
        <f t="shared" si="29"/>
        <v>0.94065048329623691</v>
      </c>
      <c r="E105" s="17">
        <f t="shared" si="24"/>
        <v>0.81240432959375641</v>
      </c>
      <c r="F105" s="20" t="s">
        <v>157</v>
      </c>
      <c r="G105" s="38">
        <v>410288.84</v>
      </c>
    </row>
    <row r="106" spans="1:7" ht="14.25" x14ac:dyDescent="0.2">
      <c r="A106" s="4" t="s">
        <v>159</v>
      </c>
      <c r="B106" s="26">
        <f>B6-B27</f>
        <v>-42373633.919999987</v>
      </c>
      <c r="C106" s="26">
        <f>C6-C27+0.1</f>
        <v>21650037.770000018</v>
      </c>
      <c r="D106" s="18"/>
      <c r="E106" s="18"/>
      <c r="F106" s="6"/>
      <c r="G106" s="26">
        <f>G6-G27</f>
        <v>9987972.2100000083</v>
      </c>
    </row>
    <row r="107" spans="1:7" ht="12.75" customHeight="1" x14ac:dyDescent="0.2">
      <c r="G107" s="28"/>
    </row>
    <row r="109" spans="1:7" ht="12.75" customHeight="1" x14ac:dyDescent="0.2">
      <c r="A109" s="49"/>
      <c r="B109" s="49"/>
      <c r="C109" s="49"/>
      <c r="D109" s="49"/>
      <c r="E109" s="49"/>
    </row>
    <row r="110" spans="1:7" ht="12.75" customHeight="1" x14ac:dyDescent="0.2">
      <c r="A110" s="49"/>
      <c r="B110" s="49"/>
      <c r="C110" s="49"/>
      <c r="D110" s="49"/>
      <c r="E110" s="49"/>
    </row>
  </sheetData>
  <mergeCells count="4">
    <mergeCell ref="A2:A4"/>
    <mergeCell ref="B2:E3"/>
    <mergeCell ref="A1:E1"/>
    <mergeCell ref="A109:E110"/>
  </mergeCells>
  <pageMargins left="0.23622047244094488" right="0.23622047244094488" top="0.3543307086614173" bottom="0.3543307086614173" header="0.31496062992125984" footer="0.31496062992125984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Катаева Марина Сергеевна</dc:creator>
  <dc:description>POI HSSF rep:2.50.0.89</dc:description>
  <cp:lastModifiedBy>Сенатырева Ольга Викторовна</cp:lastModifiedBy>
  <cp:lastPrinted>2024-08-14T11:34:34Z</cp:lastPrinted>
  <dcterms:created xsi:type="dcterms:W3CDTF">2020-03-16T10:52:09Z</dcterms:created>
  <dcterms:modified xsi:type="dcterms:W3CDTF">2024-12-20T07:11:38Z</dcterms:modified>
</cp:coreProperties>
</file>